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V:\Johánek Marek\Rozpočty\2023\Klatovy transfuze\"/>
    </mc:Choice>
  </mc:AlternateContent>
  <bookViews>
    <workbookView xWindow="0" yWindow="0" windowWidth="0" windowHeight="0"/>
  </bookViews>
  <sheets>
    <sheet name="Rekapitulace stavby" sheetId="1" r:id="rId1"/>
    <sheet name="2023-071-1a - Vzduchotech..." sheetId="2" r:id="rId2"/>
    <sheet name="2023-071-2 - Klimatizace" sheetId="3" r:id="rId3"/>
    <sheet name="2023-071-3 - Nosná konstr..." sheetId="4" r:id="rId4"/>
    <sheet name="2023-071-4 - MaR" sheetId="5" r:id="rId5"/>
    <sheet name="2023-071-5 - Silnoproudá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'2023-071-1a - Vzduchotech...'!$C$126:$K$371</definedName>
    <definedName name="_xlnm.Print_Area" localSheetId="1">'2023-071-1a - Vzduchotech...'!$C$4:$J$76,'2023-071-1a - Vzduchotech...'!$C$114:$J$371</definedName>
    <definedName name="_xlnm.Print_Titles" localSheetId="1">'2023-071-1a - Vzduchotech...'!$126:$126</definedName>
    <definedName name="_xlnm._FilterDatabase" localSheetId="2" hidden="1">'2023-071-2 - Klimatizace'!$C$120:$K$172</definedName>
    <definedName name="_xlnm.Print_Area" localSheetId="2">'2023-071-2 - Klimatizace'!$C$4:$J$76,'2023-071-2 - Klimatizace'!$C$108:$J$172</definedName>
    <definedName name="_xlnm.Print_Titles" localSheetId="2">'2023-071-2 - Klimatizace'!$120:$120</definedName>
    <definedName name="_xlnm._FilterDatabase" localSheetId="3" hidden="1">'2023-071-3 - Nosná konstr...'!$C$117:$K$132</definedName>
    <definedName name="_xlnm.Print_Area" localSheetId="3">'2023-071-3 - Nosná konstr...'!$C$4:$J$76,'2023-071-3 - Nosná konstr...'!$C$105:$J$132</definedName>
    <definedName name="_xlnm.Print_Titles" localSheetId="3">'2023-071-3 - Nosná konstr...'!$117:$117</definedName>
    <definedName name="_xlnm._FilterDatabase" localSheetId="4" hidden="1">'2023-071-4 - MaR'!$C$117:$K$136</definedName>
    <definedName name="_xlnm.Print_Area" localSheetId="4">'2023-071-4 - MaR'!$C$4:$J$76,'2023-071-4 - MaR'!$C$105:$J$136</definedName>
    <definedName name="_xlnm.Print_Titles" localSheetId="4">'2023-071-4 - MaR'!$117:$117</definedName>
    <definedName name="_xlnm._FilterDatabase" localSheetId="5" hidden="1">'2023-071-5 - Silnoproudá ...'!$C$121:$K$157</definedName>
    <definedName name="_xlnm.Print_Area" localSheetId="5">'2023-071-5 - Silnoproudá ...'!$C$4:$J$76,'2023-071-5 - Silnoproudá ...'!$C$109:$J$157</definedName>
    <definedName name="_xlnm.Print_Titles" localSheetId="5">'2023-071-5 - Silnoproudá ...'!$121:$121</definedName>
  </definedNames>
  <calcPr/>
</workbook>
</file>

<file path=xl/calcChain.xml><?xml version="1.0" encoding="utf-8"?>
<calcChain xmlns="http://schemas.openxmlformats.org/spreadsheetml/2006/main">
  <c i="6" l="1" r="R132"/>
  <c r="J37"/>
  <c r="J36"/>
  <c i="1" r="AY99"/>
  <c i="6" r="J35"/>
  <c i="1" r="AX99"/>
  <c i="6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J119"/>
  <c r="J118"/>
  <c r="F118"/>
  <c r="F116"/>
  <c r="E114"/>
  <c r="J92"/>
  <c r="J91"/>
  <c r="F91"/>
  <c r="F89"/>
  <c r="E87"/>
  <c r="J18"/>
  <c r="E18"/>
  <c r="F119"/>
  <c r="J17"/>
  <c r="J12"/>
  <c r="J116"/>
  <c r="E7"/>
  <c r="E112"/>
  <c i="5" r="J37"/>
  <c r="J36"/>
  <c i="1" r="AY98"/>
  <c i="5" r="J35"/>
  <c i="1" r="AX98"/>
  <c i="5"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4" r="J37"/>
  <c r="J36"/>
  <c i="1" r="AY97"/>
  <c i="4" r="J35"/>
  <c i="1" r="AX97"/>
  <c i="4"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3" r="J37"/>
  <c r="J36"/>
  <c i="1" r="AY96"/>
  <c i="3" r="J35"/>
  <c i="1" r="AX96"/>
  <c i="3"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J118"/>
  <c r="J117"/>
  <c r="F117"/>
  <c r="F115"/>
  <c r="E113"/>
  <c r="J92"/>
  <c r="J91"/>
  <c r="F91"/>
  <c r="F89"/>
  <c r="E87"/>
  <c r="J18"/>
  <c r="E18"/>
  <c r="F118"/>
  <c r="J17"/>
  <c r="J12"/>
  <c r="J89"/>
  <c r="E7"/>
  <c r="E85"/>
  <c i="2" r="J37"/>
  <c r="J36"/>
  <c i="1" r="AY95"/>
  <c i="2" r="J35"/>
  <c i="1" r="AX95"/>
  <c i="2"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89"/>
  <c r="E7"/>
  <c r="E117"/>
  <c i="1" r="L90"/>
  <c r="AM90"/>
  <c r="AM89"/>
  <c r="L89"/>
  <c r="AM87"/>
  <c r="L87"/>
  <c r="L85"/>
  <c r="L84"/>
  <c i="2" r="J197"/>
  <c r="BK177"/>
  <c r="J171"/>
  <c r="J161"/>
  <c r="BK147"/>
  <c r="BK136"/>
  <c r="J130"/>
  <c r="J360"/>
  <c r="J353"/>
  <c r="BK349"/>
  <c r="BK338"/>
  <c r="J329"/>
  <c r="J316"/>
  <c r="BK312"/>
  <c r="J306"/>
  <c r="J298"/>
  <c r="BK286"/>
  <c r="J278"/>
  <c r="BK267"/>
  <c r="BK263"/>
  <c r="J253"/>
  <c r="BK245"/>
  <c r="J236"/>
  <c r="BK226"/>
  <c r="J215"/>
  <c r="J209"/>
  <c r="J198"/>
  <c r="J185"/>
  <c r="BK171"/>
  <c r="J166"/>
  <c r="BK160"/>
  <c r="J157"/>
  <c r="BK152"/>
  <c r="BK141"/>
  <c r="J371"/>
  <c r="J367"/>
  <c r="BK347"/>
  <c r="BK342"/>
  <c r="BK334"/>
  <c r="BK327"/>
  <c r="J320"/>
  <c r="J311"/>
  <c r="J302"/>
  <c r="BK292"/>
  <c r="J286"/>
  <c r="BK280"/>
  <c r="J275"/>
  <c r="BK266"/>
  <c r="BK261"/>
  <c r="J258"/>
  <c r="J251"/>
  <c r="BK243"/>
  <c r="J233"/>
  <c r="J225"/>
  <c r="J222"/>
  <c r="J217"/>
  <c r="J211"/>
  <c r="BK204"/>
  <c r="BK199"/>
  <c r="J195"/>
  <c r="BK185"/>
  <c r="J180"/>
  <c r="BK166"/>
  <c r="BK157"/>
  <c r="BK139"/>
  <c r="J369"/>
  <c r="J365"/>
  <c r="J347"/>
  <c r="J339"/>
  <c r="BK326"/>
  <c r="BK320"/>
  <c r="BK317"/>
  <c r="BK300"/>
  <c r="BK294"/>
  <c r="BK288"/>
  <c r="J285"/>
  <c r="BK275"/>
  <c r="J269"/>
  <c r="J260"/>
  <c r="BK251"/>
  <c r="J243"/>
  <c r="BK237"/>
  <c r="J229"/>
  <c r="J223"/>
  <c r="BK215"/>
  <c r="J208"/>
  <c r="BK201"/>
  <c r="BK193"/>
  <c r="J189"/>
  <c r="J183"/>
  <c r="J170"/>
  <c r="J164"/>
  <c r="BK158"/>
  <c r="BK151"/>
  <c r="BK144"/>
  <c r="BK138"/>
  <c r="BK134"/>
  <c i="3" r="BK172"/>
  <c r="J168"/>
  <c r="J160"/>
  <c r="BK154"/>
  <c r="J146"/>
  <c r="BK136"/>
  <c r="BK129"/>
  <c r="BK157"/>
  <c r="J149"/>
  <c r="BK143"/>
  <c r="J130"/>
  <c r="BK168"/>
  <c r="J162"/>
  <c r="BK147"/>
  <c r="J137"/>
  <c r="BK130"/>
  <c r="BK171"/>
  <c r="BK165"/>
  <c r="BK156"/>
  <c r="BK148"/>
  <c r="J143"/>
  <c r="BK139"/>
  <c r="BK132"/>
  <c i="4" r="BK129"/>
  <c r="BK127"/>
  <c r="J122"/>
  <c r="J129"/>
  <c r="J123"/>
  <c i="5" r="BK132"/>
  <c r="J131"/>
  <c r="J125"/>
  <c r="J136"/>
  <c r="BK133"/>
  <c r="BK121"/>
  <c r="BK130"/>
  <c i="6" r="J154"/>
  <c r="J147"/>
  <c r="J141"/>
  <c r="BK131"/>
  <c r="J126"/>
  <c r="BK142"/>
  <c r="BK134"/>
  <c r="BK155"/>
  <c r="J137"/>
  <c r="J127"/>
  <c r="BK154"/>
  <c r="J151"/>
  <c r="BK147"/>
  <c r="J138"/>
  <c r="J129"/>
  <c i="2" r="J370"/>
  <c r="BK361"/>
  <c r="BK358"/>
  <c r="BK355"/>
  <c r="BK351"/>
  <c r="BK344"/>
  <c r="BK336"/>
  <c r="J332"/>
  <c r="J326"/>
  <c r="BK310"/>
  <c r="J307"/>
  <c r="BK303"/>
  <c r="BK297"/>
  <c r="BK293"/>
  <c r="BK278"/>
  <c r="BK274"/>
  <c r="BK253"/>
  <c r="BK244"/>
  <c r="BK234"/>
  <c r="J230"/>
  <c r="BK225"/>
  <c r="BK217"/>
  <c r="BK208"/>
  <c r="J201"/>
  <c r="J193"/>
  <c r="BK181"/>
  <c r="J178"/>
  <c r="BK173"/>
  <c r="BK165"/>
  <c r="BK154"/>
  <c r="J151"/>
  <c r="BK145"/>
  <c r="J132"/>
  <c r="BK363"/>
  <c r="BK356"/>
  <c r="J351"/>
  <c r="J341"/>
  <c r="BK335"/>
  <c r="BK324"/>
  <c r="J319"/>
  <c r="BK311"/>
  <c r="BK302"/>
  <c r="J297"/>
  <c r="BK285"/>
  <c r="BK276"/>
  <c r="J268"/>
  <c r="J254"/>
  <c r="J247"/>
  <c r="BK240"/>
  <c r="J237"/>
  <c r="J228"/>
  <c r="J216"/>
  <c r="BK211"/>
  <c r="J191"/>
  <c r="J188"/>
  <c r="J174"/>
  <c r="J169"/>
  <c r="J165"/>
  <c r="J159"/>
  <c r="BK153"/>
  <c r="J143"/>
  <c r="J139"/>
  <c r="J133"/>
  <c r="J368"/>
  <c r="BK350"/>
  <c r="J346"/>
  <c r="J340"/>
  <c r="BK329"/>
  <c r="BK325"/>
  <c r="J317"/>
  <c r="J305"/>
  <c r="J295"/>
  <c r="J289"/>
  <c r="BK277"/>
  <c r="J271"/>
  <c r="J263"/>
  <c r="BK259"/>
  <c r="J252"/>
  <c r="J245"/>
  <c r="J240"/>
  <c r="BK231"/>
  <c r="BK220"/>
  <c r="BK216"/>
  <c r="BK207"/>
  <c r="J200"/>
  <c r="J196"/>
  <c r="BK188"/>
  <c r="BK183"/>
  <c r="BK176"/>
  <c r="BK161"/>
  <c r="J144"/>
  <c r="BK131"/>
  <c r="J366"/>
  <c r="BK364"/>
  <c r="BK345"/>
  <c r="J338"/>
  <c r="BK323"/>
  <c r="J318"/>
  <c r="BK309"/>
  <c r="BK298"/>
  <c r="BK289"/>
  <c r="J280"/>
  <c r="BK271"/>
  <c r="J267"/>
  <c r="J261"/>
  <c r="BK254"/>
  <c r="J246"/>
  <c r="BK236"/>
  <c r="BK228"/>
  <c r="BK221"/>
  <c r="BK213"/>
  <c r="BK206"/>
  <c r="J199"/>
  <c r="BK190"/>
  <c r="BK182"/>
  <c r="J177"/>
  <c r="J168"/>
  <c r="BK162"/>
  <c r="J155"/>
  <c r="BK148"/>
  <c r="BK143"/>
  <c r="J137"/>
  <c r="BK133"/>
  <c i="3" r="J171"/>
  <c r="J166"/>
  <c r="BK158"/>
  <c r="BK149"/>
  <c r="BK140"/>
  <c r="BK135"/>
  <c r="J126"/>
  <c r="BK167"/>
  <c r="BK152"/>
  <c r="BK146"/>
  <c r="J142"/>
  <c r="J135"/>
  <c r="J170"/>
  <c r="J163"/>
  <c r="J152"/>
  <c r="BK138"/>
  <c r="BK128"/>
  <c r="J172"/>
  <c r="BK166"/>
  <c r="J158"/>
  <c r="BK153"/>
  <c r="BK142"/>
  <c r="J138"/>
  <c r="BK131"/>
  <c i="4" r="J131"/>
  <c r="J126"/>
  <c r="BK128"/>
  <c r="BK124"/>
  <c r="J132"/>
  <c r="BK125"/>
  <c r="BK121"/>
  <c i="5" r="J129"/>
  <c r="J132"/>
  <c r="J126"/>
  <c r="J122"/>
  <c r="BK128"/>
  <c r="BK122"/>
  <c r="BK135"/>
  <c r="J128"/>
  <c i="6" r="J156"/>
  <c r="J150"/>
  <c r="J144"/>
  <c r="BK139"/>
  <c r="BK129"/>
  <c r="BK156"/>
  <c r="BK137"/>
  <c r="BK133"/>
  <c r="BK143"/>
  <c r="J133"/>
  <c r="J157"/>
  <c r="J152"/>
  <c r="BK149"/>
  <c r="J145"/>
  <c r="J139"/>
  <c i="2" r="BK368"/>
  <c r="J363"/>
  <c r="J357"/>
  <c r="BK353"/>
  <c r="J348"/>
  <c r="BK343"/>
  <c r="J335"/>
  <c r="J328"/>
  <c r="BK321"/>
  <c r="J309"/>
  <c r="BK304"/>
  <c r="J303"/>
  <c r="J294"/>
  <c r="J291"/>
  <c r="BK264"/>
  <c r="BK248"/>
  <c r="J242"/>
  <c r="BK232"/>
  <c r="BK229"/>
  <c r="J221"/>
  <c r="BK209"/>
  <c r="BK202"/>
  <c r="BK196"/>
  <c r="J192"/>
  <c r="BK180"/>
  <c r="J176"/>
  <c r="BK164"/>
  <c r="BK155"/>
  <c r="J152"/>
  <c r="BK137"/>
  <c r="J131"/>
  <c r="J361"/>
  <c r="J355"/>
  <c r="BK352"/>
  <c r="J344"/>
  <c r="BK339"/>
  <c r="J334"/>
  <c r="J323"/>
  <c r="J313"/>
  <c r="BK307"/>
  <c r="J300"/>
  <c r="BK287"/>
  <c r="J281"/>
  <c r="J273"/>
  <c r="J259"/>
  <c r="BK252"/>
  <c r="BK246"/>
  <c r="J239"/>
  <c r="BK235"/>
  <c r="BK219"/>
  <c r="J210"/>
  <c r="BK200"/>
  <c r="BK189"/>
  <c r="J175"/>
  <c r="J173"/>
  <c r="BK168"/>
  <c r="J163"/>
  <c r="BK156"/>
  <c r="BK149"/>
  <c r="J136"/>
  <c r="BK132"/>
  <c r="BK360"/>
  <c r="J345"/>
  <c r="BK341"/>
  <c r="BK332"/>
  <c r="BK328"/>
  <c r="J321"/>
  <c r="BK316"/>
  <c r="J304"/>
  <c r="BK291"/>
  <c r="J284"/>
  <c r="BK281"/>
  <c r="J276"/>
  <c r="BK269"/>
  <c r="J262"/>
  <c r="J256"/>
  <c r="BK249"/>
  <c r="BK242"/>
  <c r="BK239"/>
  <c r="J226"/>
  <c r="BK223"/>
  <c r="J218"/>
  <c r="J206"/>
  <c r="BK203"/>
  <c r="BK198"/>
  <c r="J194"/>
  <c r="J184"/>
  <c r="J179"/>
  <c r="J160"/>
  <c r="J148"/>
  <c r="J134"/>
  <c r="BK366"/>
  <c r="J352"/>
  <c r="J342"/>
  <c r="J330"/>
  <c r="J322"/>
  <c r="BK313"/>
  <c r="BK306"/>
  <c r="J293"/>
  <c r="J287"/>
  <c r="BK279"/>
  <c r="BK268"/>
  <c r="J265"/>
  <c r="BK256"/>
  <c r="J244"/>
  <c r="BK238"/>
  <c r="BK230"/>
  <c r="J227"/>
  <c r="BK218"/>
  <c r="J212"/>
  <c r="J205"/>
  <c r="BK192"/>
  <c r="J187"/>
  <c r="J181"/>
  <c r="J172"/>
  <c r="BK167"/>
  <c r="BK159"/>
  <c r="J150"/>
  <c r="J147"/>
  <c r="J141"/>
  <c r="BK135"/>
  <c i="1" r="AS94"/>
  <c i="3" r="BK150"/>
  <c r="BK137"/>
  <c r="BK134"/>
  <c r="BK125"/>
  <c r="BK162"/>
  <c r="BK151"/>
  <c r="J147"/>
  <c r="J141"/>
  <c r="J129"/>
  <c r="J165"/>
  <c r="BK160"/>
  <c r="BK144"/>
  <c r="BK133"/>
  <c r="J127"/>
  <c r="J167"/>
  <c r="J164"/>
  <c r="J154"/>
  <c r="J145"/>
  <c r="BK141"/>
  <c r="J134"/>
  <c r="J128"/>
  <c i="4" r="J130"/>
  <c r="J125"/>
  <c r="BK126"/>
  <c r="J121"/>
  <c r="BK130"/>
  <c r="J124"/>
  <c i="5" r="J134"/>
  <c r="BK124"/>
  <c r="J130"/>
  <c r="J124"/>
  <c r="J135"/>
  <c r="BK125"/>
  <c r="BK136"/>
  <c r="BK129"/>
  <c i="6" r="J153"/>
  <c r="BK148"/>
  <c r="J142"/>
  <c r="BK138"/>
  <c r="BK127"/>
  <c r="BK151"/>
  <c r="BK135"/>
  <c r="BK157"/>
  <c r="J140"/>
  <c r="J134"/>
  <c r="J148"/>
  <c r="J143"/>
  <c r="BK136"/>
  <c i="2" r="BK369"/>
  <c r="J364"/>
  <c r="BK359"/>
  <c r="J356"/>
  <c r="BK354"/>
  <c r="J349"/>
  <c r="BK337"/>
  <c r="J333"/>
  <c r="J327"/>
  <c r="J325"/>
  <c r="J315"/>
  <c r="BK308"/>
  <c r="J301"/>
  <c r="J296"/>
  <c r="J292"/>
  <c r="J277"/>
  <c r="J270"/>
  <c r="BK262"/>
  <c r="J235"/>
  <c r="J231"/>
  <c r="BK227"/>
  <c r="BK224"/>
  <c r="BK214"/>
  <c r="J207"/>
  <c r="BK195"/>
  <c r="BK187"/>
  <c r="BK179"/>
  <c r="BK174"/>
  <c r="BK170"/>
  <c r="J162"/>
  <c r="J153"/>
  <c r="J146"/>
  <c r="J135"/>
  <c r="BK367"/>
  <c r="J359"/>
  <c r="J354"/>
  <c r="J350"/>
  <c r="BK340"/>
  <c r="BK333"/>
  <c r="BK322"/>
  <c r="BK315"/>
  <c r="J310"/>
  <c r="BK301"/>
  <c r="J288"/>
  <c r="BK284"/>
  <c r="J274"/>
  <c r="J264"/>
  <c r="BK258"/>
  <c r="J249"/>
  <c r="J238"/>
  <c r="J234"/>
  <c r="J220"/>
  <c r="J213"/>
  <c r="J203"/>
  <c r="J190"/>
  <c r="J186"/>
  <c r="BK172"/>
  <c r="J167"/>
  <c r="J158"/>
  <c r="J154"/>
  <c r="J145"/>
  <c r="BK140"/>
  <c r="BK370"/>
  <c r="J358"/>
  <c r="BK348"/>
  <c r="J343"/>
  <c r="J336"/>
  <c r="BK330"/>
  <c r="J324"/>
  <c r="BK318"/>
  <c r="J308"/>
  <c r="BK296"/>
  <c r="BK290"/>
  <c r="J283"/>
  <c r="J279"/>
  <c r="BK273"/>
  <c r="BK265"/>
  <c r="BK260"/>
  <c r="BK255"/>
  <c r="BK247"/>
  <c r="J241"/>
  <c r="J232"/>
  <c r="J224"/>
  <c r="J219"/>
  <c r="BK212"/>
  <c r="BK205"/>
  <c r="J202"/>
  <c r="BK197"/>
  <c r="BK186"/>
  <c r="J182"/>
  <c r="BK175"/>
  <c r="BK150"/>
  <c r="J138"/>
  <c r="BK371"/>
  <c r="BK365"/>
  <c r="BK357"/>
  <c r="BK346"/>
  <c r="J337"/>
  <c r="BK319"/>
  <c r="J312"/>
  <c r="BK305"/>
  <c r="BK295"/>
  <c r="J290"/>
  <c r="BK283"/>
  <c r="BK270"/>
  <c r="J266"/>
  <c r="J255"/>
  <c r="J248"/>
  <c r="BK241"/>
  <c r="BK233"/>
  <c r="BK222"/>
  <c r="J214"/>
  <c r="BK210"/>
  <c r="J204"/>
  <c r="BK194"/>
  <c r="BK191"/>
  <c r="BK184"/>
  <c r="BK178"/>
  <c r="BK169"/>
  <c r="BK163"/>
  <c r="J156"/>
  <c r="J149"/>
  <c r="BK146"/>
  <c r="J140"/>
  <c r="BK130"/>
  <c i="3" r="J169"/>
  <c r="BK163"/>
  <c r="J157"/>
  <c r="J153"/>
  <c r="J148"/>
  <c r="J132"/>
  <c r="BK169"/>
  <c r="J156"/>
  <c r="J150"/>
  <c r="BK145"/>
  <c r="J136"/>
  <c r="BK126"/>
  <c r="BK164"/>
  <c r="BK159"/>
  <c r="J139"/>
  <c r="J131"/>
  <c r="J125"/>
  <c r="BK170"/>
  <c r="J159"/>
  <c r="J151"/>
  <c r="J144"/>
  <c r="J140"/>
  <c r="J133"/>
  <c r="BK127"/>
  <c i="4" r="J127"/>
  <c r="BK132"/>
  <c r="BK123"/>
  <c r="BK131"/>
  <c r="J128"/>
  <c r="BK122"/>
  <c i="5" r="J133"/>
  <c r="J121"/>
  <c r="J127"/>
  <c r="J123"/>
  <c r="BK134"/>
  <c r="BK127"/>
  <c r="BK123"/>
  <c r="BK131"/>
  <c r="BK126"/>
  <c i="6" r="J155"/>
  <c r="J149"/>
  <c r="BK145"/>
  <c r="BK140"/>
  <c r="BK128"/>
  <c r="BK152"/>
  <c r="J136"/>
  <c r="J128"/>
  <c r="J135"/>
  <c r="BK126"/>
  <c r="BK153"/>
  <c r="BK150"/>
  <c r="BK144"/>
  <c r="BK141"/>
  <c r="J131"/>
  <c i="2" l="1" r="BK129"/>
  <c r="J129"/>
  <c r="J98"/>
  <c r="T129"/>
  <c r="T142"/>
  <c r="T250"/>
  <c r="R257"/>
  <c r="T272"/>
  <c r="T282"/>
  <c r="R299"/>
  <c r="P314"/>
  <c r="BK331"/>
  <c r="J331"/>
  <c r="J106"/>
  <c r="P362"/>
  <c i="3" r="BK124"/>
  <c r="J124"/>
  <c r="J99"/>
  <c r="BK155"/>
  <c r="J155"/>
  <c r="J100"/>
  <c r="BK161"/>
  <c r="J161"/>
  <c r="J101"/>
  <c i="4" r="P120"/>
  <c r="P119"/>
  <c r="P118"/>
  <c i="1" r="AU97"/>
  <c i="5" r="R120"/>
  <c r="R119"/>
  <c r="R118"/>
  <c i="6" r="T125"/>
  <c i="2" r="R129"/>
  <c r="P142"/>
  <c r="R250"/>
  <c r="P257"/>
  <c r="P272"/>
  <c r="R282"/>
  <c r="P299"/>
  <c r="R314"/>
  <c r="P331"/>
  <c r="BK362"/>
  <c r="J362"/>
  <c r="J107"/>
  <c i="3" r="P124"/>
  <c r="P123"/>
  <c r="P122"/>
  <c r="P121"/>
  <c i="1" r="AU96"/>
  <c i="3" r="P155"/>
  <c r="P161"/>
  <c i="4" r="T120"/>
  <c r="T119"/>
  <c r="T118"/>
  <c i="5" r="BK120"/>
  <c r="J120"/>
  <c r="J98"/>
  <c i="6" r="BK132"/>
  <c r="J132"/>
  <c r="J101"/>
  <c i="2" r="P129"/>
  <c r="R142"/>
  <c r="P250"/>
  <c r="T257"/>
  <c r="R272"/>
  <c r="P282"/>
  <c r="T299"/>
  <c r="T314"/>
  <c r="R331"/>
  <c r="R362"/>
  <c i="3" r="T124"/>
  <c r="T123"/>
  <c r="T122"/>
  <c r="T121"/>
  <c r="T155"/>
  <c r="T161"/>
  <c i="4" r="R120"/>
  <c r="R119"/>
  <c r="R118"/>
  <c i="5" r="P120"/>
  <c r="P119"/>
  <c r="P118"/>
  <c i="1" r="AU98"/>
  <c i="2" r="BK142"/>
  <c r="J142"/>
  <c r="J99"/>
  <c r="BK250"/>
  <c r="J250"/>
  <c r="J100"/>
  <c r="BK257"/>
  <c r="J257"/>
  <c r="J101"/>
  <c r="BK272"/>
  <c r="J272"/>
  <c r="J102"/>
  <c r="BK282"/>
  <c r="J282"/>
  <c r="J103"/>
  <c r="BK299"/>
  <c r="J299"/>
  <c r="J104"/>
  <c r="BK314"/>
  <c r="J314"/>
  <c r="J105"/>
  <c r="T331"/>
  <c r="T362"/>
  <c i="3" r="R124"/>
  <c r="R155"/>
  <c r="R161"/>
  <c i="4" r="BK120"/>
  <c r="J120"/>
  <c r="J98"/>
  <c i="5" r="T120"/>
  <c r="T119"/>
  <c r="T118"/>
  <c i="6" r="BK125"/>
  <c r="J125"/>
  <c r="J99"/>
  <c r="P125"/>
  <c r="R125"/>
  <c r="P132"/>
  <c r="T132"/>
  <c r="BK146"/>
  <c r="J146"/>
  <c r="J102"/>
  <c r="P146"/>
  <c r="R146"/>
  <c r="T146"/>
  <c r="BK130"/>
  <c r="J130"/>
  <c r="J100"/>
  <c r="F92"/>
  <c r="BE128"/>
  <c r="BE131"/>
  <c r="BE133"/>
  <c r="BE134"/>
  <c r="BE135"/>
  <c r="BE140"/>
  <c r="J89"/>
  <c r="BE126"/>
  <c r="BE127"/>
  <c r="BE136"/>
  <c r="BE138"/>
  <c r="BE147"/>
  <c r="BE149"/>
  <c r="BE152"/>
  <c r="BE154"/>
  <c r="BE155"/>
  <c r="E85"/>
  <c r="BE129"/>
  <c r="BE137"/>
  <c r="BE139"/>
  <c r="BE141"/>
  <c r="BE142"/>
  <c r="BE143"/>
  <c r="BE144"/>
  <c r="BE145"/>
  <c r="BE148"/>
  <c r="BE153"/>
  <c r="BE157"/>
  <c r="BE150"/>
  <c r="BE151"/>
  <c r="BE156"/>
  <c i="5" r="F115"/>
  <c r="BE123"/>
  <c r="BE124"/>
  <c r="E85"/>
  <c r="J89"/>
  <c r="BE126"/>
  <c r="BE131"/>
  <c r="BE127"/>
  <c r="BE128"/>
  <c r="BE132"/>
  <c r="BE134"/>
  <c r="BE121"/>
  <c r="BE122"/>
  <c r="BE125"/>
  <c r="BE129"/>
  <c r="BE130"/>
  <c r="BE133"/>
  <c r="BE135"/>
  <c r="BE136"/>
  <c i="4" r="BE131"/>
  <c i="3" r="BK123"/>
  <c r="J123"/>
  <c r="J98"/>
  <c i="4" r="E85"/>
  <c r="F92"/>
  <c r="BE122"/>
  <c r="BE124"/>
  <c r="BE126"/>
  <c r="BE128"/>
  <c r="BE129"/>
  <c r="J89"/>
  <c r="BE121"/>
  <c r="BE123"/>
  <c r="BE125"/>
  <c r="BE127"/>
  <c r="BE130"/>
  <c r="BE132"/>
  <c i="3" r="J115"/>
  <c r="BE125"/>
  <c r="BE135"/>
  <c r="BE136"/>
  <c r="BE137"/>
  <c r="BE145"/>
  <c r="BE149"/>
  <c r="BE157"/>
  <c r="BE160"/>
  <c r="BE163"/>
  <c r="BE167"/>
  <c r="BE168"/>
  <c r="E111"/>
  <c r="BE126"/>
  <c r="BE131"/>
  <c r="BE133"/>
  <c r="BE140"/>
  <c r="BE142"/>
  <c r="BE144"/>
  <c r="BE148"/>
  <c r="BE150"/>
  <c r="BE154"/>
  <c r="BE166"/>
  <c r="BE169"/>
  <c r="BE172"/>
  <c r="F92"/>
  <c r="BE127"/>
  <c r="BE128"/>
  <c r="BE130"/>
  <c r="BE132"/>
  <c r="BE134"/>
  <c r="BE138"/>
  <c r="BE139"/>
  <c r="BE147"/>
  <c r="BE153"/>
  <c r="BE156"/>
  <c r="BE158"/>
  <c r="BE159"/>
  <c r="BE164"/>
  <c r="BE165"/>
  <c r="BE171"/>
  <c r="BE129"/>
  <c r="BE141"/>
  <c r="BE143"/>
  <c r="BE146"/>
  <c r="BE151"/>
  <c r="BE152"/>
  <c r="BE162"/>
  <c r="BE170"/>
  <c i="2" r="E85"/>
  <c r="J121"/>
  <c r="BE131"/>
  <c r="BE136"/>
  <c r="BE138"/>
  <c r="BE139"/>
  <c r="BE152"/>
  <c r="BE154"/>
  <c r="BE160"/>
  <c r="BE165"/>
  <c r="BE174"/>
  <c r="BE175"/>
  <c r="BE179"/>
  <c r="BE180"/>
  <c r="BE185"/>
  <c r="BE191"/>
  <c r="BE195"/>
  <c r="BE197"/>
  <c r="BE199"/>
  <c r="BE202"/>
  <c r="BE208"/>
  <c r="BE211"/>
  <c r="BE216"/>
  <c r="BE219"/>
  <c r="BE224"/>
  <c r="BE225"/>
  <c r="BE231"/>
  <c r="BE234"/>
  <c r="BE239"/>
  <c r="BE242"/>
  <c r="BE248"/>
  <c r="BE252"/>
  <c r="BE258"/>
  <c r="BE259"/>
  <c r="BE262"/>
  <c r="BE266"/>
  <c r="BE273"/>
  <c r="BE274"/>
  <c r="BE276"/>
  <c r="BE281"/>
  <c r="BE290"/>
  <c r="BE296"/>
  <c r="BE301"/>
  <c r="BE307"/>
  <c r="BE310"/>
  <c r="BE315"/>
  <c r="BE318"/>
  <c r="BE327"/>
  <c r="BE328"/>
  <c r="BE332"/>
  <c r="BE334"/>
  <c r="BE340"/>
  <c r="BE341"/>
  <c r="BE343"/>
  <c r="BE348"/>
  <c r="BE350"/>
  <c r="BE355"/>
  <c r="BE358"/>
  <c r="BE364"/>
  <c r="BE365"/>
  <c r="BE371"/>
  <c r="F92"/>
  <c r="BE132"/>
  <c r="BE135"/>
  <c r="BE141"/>
  <c r="BE143"/>
  <c r="BE145"/>
  <c r="BE151"/>
  <c r="BE153"/>
  <c r="BE155"/>
  <c r="BE158"/>
  <c r="BE162"/>
  <c r="BE164"/>
  <c r="BE167"/>
  <c r="BE169"/>
  <c r="BE170"/>
  <c r="BE171"/>
  <c r="BE172"/>
  <c r="BE173"/>
  <c r="BE177"/>
  <c r="BE181"/>
  <c r="BE187"/>
  <c r="BE189"/>
  <c r="BE192"/>
  <c r="BE209"/>
  <c r="BE213"/>
  <c r="BE214"/>
  <c r="BE227"/>
  <c r="BE228"/>
  <c r="BE229"/>
  <c r="BE233"/>
  <c r="BE236"/>
  <c r="BE237"/>
  <c r="BE244"/>
  <c r="BE245"/>
  <c r="BE253"/>
  <c r="BE267"/>
  <c r="BE278"/>
  <c r="BE284"/>
  <c r="BE286"/>
  <c r="BE287"/>
  <c r="BE293"/>
  <c r="BE294"/>
  <c r="BE297"/>
  <c r="BE300"/>
  <c r="BE306"/>
  <c r="BE309"/>
  <c r="BE313"/>
  <c r="BE323"/>
  <c r="BE335"/>
  <c r="BE337"/>
  <c r="BE349"/>
  <c r="BE351"/>
  <c r="BE352"/>
  <c r="BE353"/>
  <c r="BE354"/>
  <c r="BE356"/>
  <c r="BE359"/>
  <c r="BE367"/>
  <c r="BE369"/>
  <c r="BE130"/>
  <c r="BE137"/>
  <c r="BE146"/>
  <c r="BE147"/>
  <c r="BE161"/>
  <c r="BE163"/>
  <c r="BE176"/>
  <c r="BE178"/>
  <c r="BE183"/>
  <c r="BE193"/>
  <c r="BE194"/>
  <c r="BE196"/>
  <c r="BE201"/>
  <c r="BE206"/>
  <c r="BE207"/>
  <c r="BE217"/>
  <c r="BE221"/>
  <c r="BE223"/>
  <c r="BE230"/>
  <c r="BE232"/>
  <c r="BE241"/>
  <c r="BE243"/>
  <c r="BE247"/>
  <c r="BE249"/>
  <c r="BE255"/>
  <c r="BE256"/>
  <c r="BE264"/>
  <c r="BE269"/>
  <c r="BE275"/>
  <c r="BE277"/>
  <c r="BE289"/>
  <c r="BE291"/>
  <c r="BE292"/>
  <c r="BE295"/>
  <c r="BE303"/>
  <c r="BE304"/>
  <c r="BE308"/>
  <c r="BE316"/>
  <c r="BE321"/>
  <c r="BE325"/>
  <c r="BE326"/>
  <c r="BE329"/>
  <c r="BE330"/>
  <c r="BE333"/>
  <c r="BE336"/>
  <c r="BE342"/>
  <c r="BE344"/>
  <c r="BE346"/>
  <c r="BE347"/>
  <c r="BE357"/>
  <c r="BE361"/>
  <c r="BE363"/>
  <c r="BE366"/>
  <c r="BE368"/>
  <c r="BE133"/>
  <c r="BE134"/>
  <c r="BE140"/>
  <c r="BE144"/>
  <c r="BE148"/>
  <c r="BE149"/>
  <c r="BE150"/>
  <c r="BE156"/>
  <c r="BE157"/>
  <c r="BE159"/>
  <c r="BE166"/>
  <c r="BE168"/>
  <c r="BE182"/>
  <c r="BE184"/>
  <c r="BE186"/>
  <c r="BE188"/>
  <c r="BE190"/>
  <c r="BE198"/>
  <c r="BE200"/>
  <c r="BE203"/>
  <c r="BE204"/>
  <c r="BE205"/>
  <c r="BE210"/>
  <c r="BE212"/>
  <c r="BE215"/>
  <c r="BE218"/>
  <c r="BE220"/>
  <c r="BE222"/>
  <c r="BE226"/>
  <c r="BE235"/>
  <c r="BE238"/>
  <c r="BE240"/>
  <c r="BE246"/>
  <c r="BE251"/>
  <c r="BE254"/>
  <c r="BE260"/>
  <c r="BE261"/>
  <c r="BE263"/>
  <c r="BE265"/>
  <c r="BE268"/>
  <c r="BE270"/>
  <c r="BE271"/>
  <c r="BE279"/>
  <c r="BE280"/>
  <c r="BE283"/>
  <c r="BE285"/>
  <c r="BE288"/>
  <c r="BE298"/>
  <c r="BE302"/>
  <c r="BE305"/>
  <c r="BE311"/>
  <c r="BE312"/>
  <c r="BE317"/>
  <c r="BE319"/>
  <c r="BE320"/>
  <c r="BE322"/>
  <c r="BE324"/>
  <c r="BE338"/>
  <c r="BE339"/>
  <c r="BE345"/>
  <c r="BE360"/>
  <c r="BE370"/>
  <c r="F36"/>
  <c i="1" r="BC95"/>
  <c i="2" r="J34"/>
  <c i="1" r="AW95"/>
  <c i="3" r="F37"/>
  <c i="1" r="BD96"/>
  <c i="4" r="F37"/>
  <c i="1" r="BD97"/>
  <c i="5" r="F34"/>
  <c i="1" r="BA98"/>
  <c i="6" r="F34"/>
  <c i="1" r="BA99"/>
  <c i="6" r="F37"/>
  <c i="1" r="BD99"/>
  <c i="2" r="F37"/>
  <c i="1" r="BD95"/>
  <c i="3" r="F36"/>
  <c i="1" r="BC96"/>
  <c i="4" r="F34"/>
  <c i="1" r="BA97"/>
  <c i="4" r="F35"/>
  <c i="1" r="BB97"/>
  <c i="5" r="F35"/>
  <c i="1" r="BB98"/>
  <c i="6" r="F35"/>
  <c i="1" r="BB99"/>
  <c i="2" r="F34"/>
  <c i="1" r="BA95"/>
  <c i="3" r="J34"/>
  <c i="1" r="AW96"/>
  <c i="4" r="J34"/>
  <c i="1" r="AW97"/>
  <c i="4" r="F36"/>
  <c i="1" r="BC97"/>
  <c i="5" r="F36"/>
  <c i="1" r="BC98"/>
  <c i="5" r="F37"/>
  <c i="1" r="BD98"/>
  <c i="6" r="J34"/>
  <c i="1" r="AW99"/>
  <c i="2" r="F35"/>
  <c i="1" r="BB95"/>
  <c i="3" r="F34"/>
  <c i="1" r="BA96"/>
  <c i="3" r="F35"/>
  <c i="1" r="BB96"/>
  <c i="5" r="J34"/>
  <c i="1" r="AW98"/>
  <c i="6" r="F36"/>
  <c i="1" r="BC99"/>
  <c i="3" l="1" r="R123"/>
  <c r="R122"/>
  <c r="R121"/>
  <c i="2" r="P128"/>
  <c r="P127"/>
  <c i="1" r="AU95"/>
  <c i="6" r="R124"/>
  <c r="R123"/>
  <c r="R122"/>
  <c i="2" r="R128"/>
  <c r="R127"/>
  <c i="6" r="P124"/>
  <c r="P123"/>
  <c r="P122"/>
  <c i="1" r="AU99"/>
  <c i="6" r="T124"/>
  <c r="T123"/>
  <c r="T122"/>
  <c i="2" r="T128"/>
  <c r="T127"/>
  <c i="4" r="BK119"/>
  <c r="J119"/>
  <c r="J97"/>
  <c i="5" r="BK119"/>
  <c r="J119"/>
  <c r="J97"/>
  <c i="6" r="BK124"/>
  <c r="J124"/>
  <c r="J98"/>
  <c i="2" r="BK128"/>
  <c r="J128"/>
  <c r="J97"/>
  <c i="3" r="BK122"/>
  <c r="J122"/>
  <c r="J97"/>
  <c r="J33"/>
  <c i="1" r="AV96"/>
  <c r="AT96"/>
  <c i="4" r="J33"/>
  <c i="1" r="AV97"/>
  <c r="AT97"/>
  <c i="5" r="J33"/>
  <c i="1" r="AV98"/>
  <c r="AT98"/>
  <c i="6" r="F33"/>
  <c i="1" r="AZ99"/>
  <c r="BC94"/>
  <c r="W32"/>
  <c r="BA94"/>
  <c r="W30"/>
  <c i="3" r="F33"/>
  <c i="1" r="AZ96"/>
  <c i="4" r="F33"/>
  <c i="1" r="AZ97"/>
  <c i="5" r="F33"/>
  <c i="1" r="AZ98"/>
  <c r="BD94"/>
  <c r="W33"/>
  <c i="6" r="J33"/>
  <c i="1" r="AV99"/>
  <c r="AT99"/>
  <c r="BB94"/>
  <c r="AX94"/>
  <c i="2" r="F33"/>
  <c i="1" r="AZ95"/>
  <c i="2" r="J33"/>
  <c i="1" r="AV95"/>
  <c r="AT95"/>
  <c i="2" l="1" r="BK127"/>
  <c r="J127"/>
  <c i="4" r="BK118"/>
  <c r="J118"/>
  <c r="J96"/>
  <c i="5" r="BK118"/>
  <c r="J118"/>
  <c r="J96"/>
  <c i="6" r="BK123"/>
  <c r="J123"/>
  <c r="J97"/>
  <c i="3" r="BK121"/>
  <c r="J121"/>
  <c i="1" r="AU94"/>
  <c i="3" r="J30"/>
  <c i="1" r="AG96"/>
  <c r="AW94"/>
  <c r="AK30"/>
  <c i="2" r="J30"/>
  <c i="1" r="AG95"/>
  <c r="AZ94"/>
  <c r="AV94"/>
  <c r="AK29"/>
  <c r="AY94"/>
  <c r="W31"/>
  <c i="2" l="1" r="J39"/>
  <c r="J96"/>
  <c i="6" r="BK122"/>
  <c r="J122"/>
  <c i="3" r="J39"/>
  <c i="1" r="AN96"/>
  <c i="3" r="J96"/>
  <c i="1" r="AN95"/>
  <c i="4" r="J30"/>
  <c i="1" r="AG97"/>
  <c i="5" r="J30"/>
  <c i="1" r="AG98"/>
  <c r="W29"/>
  <c i="6" r="J30"/>
  <c i="1" r="AG99"/>
  <c r="AT94"/>
  <c i="6" l="1" r="J39"/>
  <c i="4" r="J39"/>
  <c i="6" r="J96"/>
  <c i="5" r="J39"/>
  <c i="1" r="AN97"/>
  <c r="AN98"/>
  <c r="AN99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<sst xmlns="http://schemas.openxmlformats.org/spreadsheetml/2006/main">
  <si>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</si>
  <si>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</si>
  <si>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</si>
  <si>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</si>
  <si>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</si>
  <si>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{edbb82a4-1154-418b-a9e2-4e12dbbd1277}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</si>
  <si>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</si>
  <si>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</si>
  <si>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</si>
  <si>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</si>
  <si>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</si>
  <si>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</si>
  <si>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</si>
  <si>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</si>
  <si>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2023/071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</si>
  <si>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</si>
  <si>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</si>
  <si>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vzduchotechniky 2.NP transfuzního oddělení, Klatovská nemocnice a.s., Dukelská č.p. 499 na p.č.st. 1284/1</t>
  </si>
  <si>
    <t>KSO:</t>
  </si>
  <si>
    <t>CC-CZ:</t>
  </si>
  <si>
    <t>Místo:</t>
  </si>
  <si>
    <t>Klatovy</t>
  </si>
  <si>
    <t>Datum:</t>
  </si>
  <si>
    <t>25. 8. 2023</t>
  </si>
  <si>
    <t>Zadavatel:</t>
  </si>
  <si>
    <t>IČ:</t>
  </si>
  <si>
    <t>Klatovská nemocnice, a.s., Plzeňská 929, KT</t>
  </si>
  <si>
    <t>DIČ:</t>
  </si>
  <si>
    <t>Uchazeč:</t>
  </si>
  <si>
    <t>Vyplň údaj</t>
  </si>
  <si>
    <t>Projektant:</t>
  </si>
  <si>
    <t>THERMOLUFT KT s.r.o.</t>
  </si>
  <si>
    <t>True</t>
  </si>
  <si>
    <t>Zpracovatel:</t>
  </si>
  <si>
    <t>Jan Štětka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</si>
  <si>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</si>
  <si>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</si>
  <si>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</si>
  <si>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</si>
  <si>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</si>
  <si>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</si>
  <si>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</si>
  <si>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</si>
  <si>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</si>
  <si>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</si>
  <si>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</si>
  <si>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</si>
  <si>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</si>
  <si>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</si>
  <si>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</si>
  <si>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</si>
  <si>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</si>
  <si>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</si>
  <si>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</si>
  <si>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</si>
  <si>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</si>
  <si>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</si>
  <si>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</si>
  <si>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</si>
  <si>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</si>
  <si>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</si>
  <si>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</si>
  <si>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</si>
  <si>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</si>
  <si>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</si>
  <si>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</si>
  <si>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</si>
  <si>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</si>
  <si>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</si>
  <si>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</si>
  <si>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</si>
  <si>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</si>
  <si>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</si>
  <si>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</si>
  <si>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</si>
  <si>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</si>
  <si>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</si>
  <si>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</si>
  <si>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</si>
  <si>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</si>
  <si>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</si>
  <si>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2023/071-1a</t>
  </si>
  <si>
    <t>Vzduchotechnika</t>
  </si>
  <si>
    <t>STA</t>
  </si>
  <si>
    <t>1</t>
  </si>
  <si>
    <t>{04609d33-3bb8-4292-a437-b66e9fc049fe}</t>
  </si>
  <si>
    <t>2</t>
  </si>
  <si>
    <t>2023/071-2</t>
  </si>
  <si>
    <t>Klimatizace</t>
  </si>
  <si>
    <t>{1bd50912-b6f9-4947-a71a-4c2acf1867e5}</t>
  </si>
  <si>
    <t>2023/071-3</t>
  </si>
  <si>
    <t>Nosná konstrukce</t>
  </si>
  <si>
    <t>{bf9811ad-2f8a-4cd1-9dee-eb006dd35586}</t>
  </si>
  <si>
    <t>2023/071-4</t>
  </si>
  <si>
    <t>MaR</t>
  </si>
  <si>
    <t>{0941fd3d-25b8-4f93-a837-2bb50935e922}</t>
  </si>
  <si>
    <t>2023/071-5</t>
  </si>
  <si>
    <t>Silnoproudá eltech., el. komunikace</t>
  </si>
  <si>
    <t>{b8f51f53-c6cf-440f-bf95-ccf6381dbe02}</t>
  </si>
  <si>
    <t>KRYCÍ LIST SOUPISU PRACÍ</t>
  </si>
  <si>
    <t>Objekt:</t>
  </si>
  <si>
    <t>2023/071-1a - Vzduchotechnika</t>
  </si>
  <si>
    <t>Klatovská nemocnice</t>
  </si>
  <si>
    <t>REKAPITULACE ČLENĚNÍ SOUPISU PRACÍ</t>
  </si>
  <si>
    <t>Kód dílu - Popis</t>
  </si>
  <si>
    <t>Cena celkem [CZK]</t>
  </si>
  <si>
    <t>Náklady ze soupisu prací</t>
  </si>
  <si>
    <t>-1</t>
  </si>
  <si>
    <t>D1 - Vzduchotechnika</t>
  </si>
  <si>
    <t xml:space="preserve">    D2 - Demontáž stávající vzduchotechniky</t>
  </si>
  <si>
    <t xml:space="preserve">    D3 - Zař. č.  1 - Centrální větrání 2.NP</t>
  </si>
  <si>
    <t xml:space="preserve">    D4 - Zař. č.  2 - Větrání kuchyňky</t>
  </si>
  <si>
    <t xml:space="preserve">    D5 - Zař. č.  3 - Větrání sociálního zařízení čekárny dárců</t>
  </si>
  <si>
    <t xml:space="preserve">    D6 - Zař. č.  4 - Větrání úklidové komory</t>
  </si>
  <si>
    <t xml:space="preserve">    D7 - Zař. č.  5 - Větrání sociálních zařízení pro personál – jihovýchod </t>
  </si>
  <si>
    <t xml:space="preserve">    D8 - Zař. č.  6 - Větrání WC pro personál  - jihozápad </t>
  </si>
  <si>
    <t xml:space="preserve">    D9 - Zař. č.  7 - Větrání sprch pro personál  - jihozápad </t>
  </si>
  <si>
    <t xml:space="preserve">    D10 - Zař. č.  8 - Větrání místností ledničky, mrazáky </t>
  </si>
  <si>
    <t xml:space="preserve">    D11 - Ostatní dodávky společné pro všechna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</si>
  <si>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</si>
  <si>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</si>
  <si>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</si>
  <si>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</si>
  <si>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</si>
  <si>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</si>
  <si>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</si>
  <si>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</si>
  <si>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</si>
  <si>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</si>
  <si>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</si>
  <si>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</si>
  <si>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</si>
  <si>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</si>
  <si>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ROZPOCET</t>
  </si>
  <si>
    <t>D2</t>
  </si>
  <si>
    <t>Demontáž stávající vzduchotechniky</t>
  </si>
  <si>
    <t>K</t>
  </si>
  <si>
    <t>Pol1</t>
  </si>
  <si>
    <t>Demontáž stávající rovnotlaké parapetní VZT jednotky</t>
  </si>
  <si>
    <t>ks</t>
  </si>
  <si>
    <t>4</t>
  </si>
  <si>
    <t>Pol2</t>
  </si>
  <si>
    <t>Demontáž stávající přívodní podstropní VZT jednotky</t>
  </si>
  <si>
    <t>3</t>
  </si>
  <si>
    <t>Pol3</t>
  </si>
  <si>
    <t>Demontáž stávající odvodní podstropní VZT jednotky</t>
  </si>
  <si>
    <t>6</t>
  </si>
  <si>
    <t>Pol4</t>
  </si>
  <si>
    <t>Demontáž stávajících koncových prvků na fasdáě objektu</t>
  </si>
  <si>
    <t>8</t>
  </si>
  <si>
    <t>5</t>
  </si>
  <si>
    <t>Pol5</t>
  </si>
  <si>
    <t>Demontáž stávajících malých ventilátorů na sociálních zařízení</t>
  </si>
  <si>
    <t>10</t>
  </si>
  <si>
    <t>Pol6</t>
  </si>
  <si>
    <t>Demontáž potrubí pozinkovaného do obvodu 2500 mm</t>
  </si>
  <si>
    <t>m</t>
  </si>
  <si>
    <t>12</t>
  </si>
  <si>
    <t>7</t>
  </si>
  <si>
    <t>Pol7</t>
  </si>
  <si>
    <t>Demontáž potrubí pozinkového kruhového do průměru 200 mm</t>
  </si>
  <si>
    <t>14</t>
  </si>
  <si>
    <t>Pol8</t>
  </si>
  <si>
    <t>Demontáž stávajícího klimatizačního zařízení typu split (venkovní jednotka, vnitřní jednotka, chladivové potrubí)</t>
  </si>
  <si>
    <t>16</t>
  </si>
  <si>
    <t>9</t>
  </si>
  <si>
    <t>Pol9</t>
  </si>
  <si>
    <t>Demontáž stávajících koncových prvků VZT</t>
  </si>
  <si>
    <t>18</t>
  </si>
  <si>
    <t>Pol10</t>
  </si>
  <si>
    <t>Demontáž stávajícího SDK obkladu VZT potrubí</t>
  </si>
  <si>
    <t>m2</t>
  </si>
  <si>
    <t>20</t>
  </si>
  <si>
    <t>11</t>
  </si>
  <si>
    <t>Pol11</t>
  </si>
  <si>
    <t>Ekologická likvidace zdemontovaných zařízení</t>
  </si>
  <si>
    <t>kus</t>
  </si>
  <si>
    <t>22</t>
  </si>
  <si>
    <t>233</t>
  </si>
  <si>
    <t>M</t>
  </si>
  <si>
    <t>M001</t>
  </si>
  <si>
    <t>Demontáž ocelových konstrukcí vzduchotechnických jednotek</t>
  </si>
  <si>
    <t>-753743723</t>
  </si>
  <si>
    <t>D3</t>
  </si>
  <si>
    <t xml:space="preserve">Zař. č.  1 - Centrální větrání 2.NP</t>
  </si>
  <si>
    <t>1.01</t>
  </si>
  <si>
    <t>Kompaktní VZT jednotka (nástřešní provedení) se ZZT (rekuperační výměník) s vestavěnou regulací se vzdáleným přístupem, filtry G4 na přívodu a odvodu vzduchu, klapky se servopohonem na hrdlech e1 a i2 Chladivový výměník pro dohřev a chlazení větracího vzd</t>
  </si>
  <si>
    <t>24</t>
  </si>
  <si>
    <t>13</t>
  </si>
  <si>
    <t>1.02</t>
  </si>
  <si>
    <t>Venkovní jednotka pro chlazení a dohřev vzduchu + DX-kit a převodníkem MaR - dodávka Klimatizace</t>
  </si>
  <si>
    <t>26</t>
  </si>
  <si>
    <t>1.03</t>
  </si>
  <si>
    <t>Přívodní talířový ventil D125 mm + montážní kroužek</t>
  </si>
  <si>
    <t>28</t>
  </si>
  <si>
    <t>1.04</t>
  </si>
  <si>
    <t>Přívodní talířový ventil D100 mm + montážní kroužek</t>
  </si>
  <si>
    <t>30</t>
  </si>
  <si>
    <t>1.05</t>
  </si>
  <si>
    <t>Odvodní talířový ventil D125 mm + montážní kroužek</t>
  </si>
  <si>
    <t>32</t>
  </si>
  <si>
    <t>17</t>
  </si>
  <si>
    <t>1.06</t>
  </si>
  <si>
    <t>Odvodní talířový ventil D100 mm + montážní kroužek</t>
  </si>
  <si>
    <t>34</t>
  </si>
  <si>
    <t>1.07</t>
  </si>
  <si>
    <t>Přívodní komfortní vyústka dvouřadá vodorovná s regulací 300x100 Materiál: Al profil, pozinková ocel</t>
  </si>
  <si>
    <t>36</t>
  </si>
  <si>
    <t>19</t>
  </si>
  <si>
    <t>1.08</t>
  </si>
  <si>
    <t>Odvodní komfortní vyústka jednořadá vodorovná s regulací 300x100 Materiál: Al profil, pozinková ocel</t>
  </si>
  <si>
    <t>38</t>
  </si>
  <si>
    <t>1.09</t>
  </si>
  <si>
    <t>Záslepka D225 Materiál: pozinkovaná ocel</t>
  </si>
  <si>
    <t>40</t>
  </si>
  <si>
    <t>1.10</t>
  </si>
  <si>
    <t>Záslepka D160 Materiál: pozinkovaná ocel</t>
  </si>
  <si>
    <t>42</t>
  </si>
  <si>
    <t>1.11</t>
  </si>
  <si>
    <t>Záslepka D125 Materiál: pozinkovaná ocel</t>
  </si>
  <si>
    <t>44</t>
  </si>
  <si>
    <t>23</t>
  </si>
  <si>
    <t>1.12</t>
  </si>
  <si>
    <t>Záslepka D100 Materiál: pozinkovaná ocel</t>
  </si>
  <si>
    <t>46</t>
  </si>
  <si>
    <t>1.20</t>
  </si>
  <si>
    <t>Tlumič hluku kulisový, 650x400 mm, L=1000mm, 4 kulisy á100 mm Materiál: pozinkovaná ocel</t>
  </si>
  <si>
    <t>48</t>
  </si>
  <si>
    <t>25</t>
  </si>
  <si>
    <t>1.21</t>
  </si>
  <si>
    <t>Tlumič hluku kulisový, 650x400 mm, L=500mm, 4 kulisy á100 mm Materiál: pozinkovaná ocel</t>
  </si>
  <si>
    <t>50</t>
  </si>
  <si>
    <t>1.22</t>
  </si>
  <si>
    <t>Šikmý výfukový kus 650x400 se sítí proti ptactvu Materiál: pozinkovaná ocel</t>
  </si>
  <si>
    <t>52</t>
  </si>
  <si>
    <t>27</t>
  </si>
  <si>
    <t>1.25</t>
  </si>
  <si>
    <t>Přechod stranový 450x400/650x400, L=500 mm Materiál: pozinkovaná ocel</t>
  </si>
  <si>
    <t>54</t>
  </si>
  <si>
    <t>1.26</t>
  </si>
  <si>
    <t>Oblouk přechodový 90° - 450x400/400x400, R100mm Materiál: pozinkovaná ocel</t>
  </si>
  <si>
    <t>56</t>
  </si>
  <si>
    <t>29</t>
  </si>
  <si>
    <t>1.30</t>
  </si>
  <si>
    <t>Tlumič hluku kulisový, 600x400 mm, L=1000mm, 4 kulis á100 mm Materiál: pozinkovaná ocel</t>
  </si>
  <si>
    <t>58</t>
  </si>
  <si>
    <t>1.31</t>
  </si>
  <si>
    <t>Sedlový kus do potrubí pro vyústku 300x100 Materiál: pozinková ocel</t>
  </si>
  <si>
    <t>60</t>
  </si>
  <si>
    <t>31</t>
  </si>
  <si>
    <t>1.32</t>
  </si>
  <si>
    <t>Sedlový kus do potrubí pro talířový ventil do D125 Materiál: pozinková ocel</t>
  </si>
  <si>
    <t>62</t>
  </si>
  <si>
    <t>1.39</t>
  </si>
  <si>
    <t>Přechod symetrický 200x250/D250, L=300 mm Materiál: pozinkovaná ocel</t>
  </si>
  <si>
    <t>64</t>
  </si>
  <si>
    <t>33</t>
  </si>
  <si>
    <t>1.40</t>
  </si>
  <si>
    <t>Přechod symetrický 355x300/D250, L=300 mm Materiál: pozinkovaná ocel</t>
  </si>
  <si>
    <t>66</t>
  </si>
  <si>
    <t>1.41</t>
  </si>
  <si>
    <t>Přechod symetrický 400x400/600x400, L=300 mm Materiál: pozinkovaná ocel</t>
  </si>
  <si>
    <t>68</t>
  </si>
  <si>
    <t>35</t>
  </si>
  <si>
    <t>1.42</t>
  </si>
  <si>
    <t>Přechod symetrický 250x250/225x250, L=300 mm Materiál: pozinkovaná ocel</t>
  </si>
  <si>
    <t>70</t>
  </si>
  <si>
    <t>1.43</t>
  </si>
  <si>
    <t>Přechod symetrický 225x250/200x250, L=300 mm Materiál: pozinkovaná ocel</t>
  </si>
  <si>
    <t>72</t>
  </si>
  <si>
    <t>37</t>
  </si>
  <si>
    <t>1.44</t>
  </si>
  <si>
    <t>Přechod stranový 600x400/600x300, L=250 mm Materiál: pozinkovaná ocel</t>
  </si>
  <si>
    <t>74</t>
  </si>
  <si>
    <t>1.45</t>
  </si>
  <si>
    <t>Přechod stranový 355x300/355x250, L=550 mm Materiál: pozinkovaná ocel</t>
  </si>
  <si>
    <t>76</t>
  </si>
  <si>
    <t>39</t>
  </si>
  <si>
    <t>1.46</t>
  </si>
  <si>
    <t>Přechod stranový 355x250/300x250, L=300 mm Materiál: pozinkovaná ocel</t>
  </si>
  <si>
    <t>78</t>
  </si>
  <si>
    <t>1.47</t>
  </si>
  <si>
    <t>Přechod stranový 300x250/300x100, L=300 mm Materiál: pozinkovaná ocel</t>
  </si>
  <si>
    <t>80</t>
  </si>
  <si>
    <t>41</t>
  </si>
  <si>
    <t>1.48</t>
  </si>
  <si>
    <t>Přechod asymetrický 355x250/355x250, L=500 mm Materiál: pozinkovaná ocel</t>
  </si>
  <si>
    <t>82</t>
  </si>
  <si>
    <t>1.49</t>
  </si>
  <si>
    <t>Rozbočka 600x300/2x355x300mm, L=800mm, R100mm Materiál: pozinkovaná ocel</t>
  </si>
  <si>
    <t>84</t>
  </si>
  <si>
    <t>43</t>
  </si>
  <si>
    <t>1.50</t>
  </si>
  <si>
    <t>Rozbočka 300x250/250x250/300x250mm, L=500mm, R100mm Materiál: pozinkovaná ocel</t>
  </si>
  <si>
    <t>86</t>
  </si>
  <si>
    <t>1.52</t>
  </si>
  <si>
    <t>Oblouk 90° - 600x400, R100mm Materiál: pozinkovaná ocel</t>
  </si>
  <si>
    <t>88</t>
  </si>
  <si>
    <t>45</t>
  </si>
  <si>
    <t>1.53</t>
  </si>
  <si>
    <t>Oblouk 90° - 355x250, R100mm Materiál: pozinkovaná ocel</t>
  </si>
  <si>
    <t>90</t>
  </si>
  <si>
    <t>1.54</t>
  </si>
  <si>
    <t>Oblouk 90° - 250x355, R100mm Materiál: pozinkovaná ocel</t>
  </si>
  <si>
    <t>92</t>
  </si>
  <si>
    <t>47</t>
  </si>
  <si>
    <t>1.55</t>
  </si>
  <si>
    <t>Oblouk 90° - 250x300, R100mm Materiál: pozinkovaná ocel</t>
  </si>
  <si>
    <t>94</t>
  </si>
  <si>
    <t>1.56</t>
  </si>
  <si>
    <t>Oblouk 60° - 250x355, R100mm Materiál: pozinkovaná ocel</t>
  </si>
  <si>
    <t>96</t>
  </si>
  <si>
    <t>49</t>
  </si>
  <si>
    <t>1.57</t>
  </si>
  <si>
    <t>Oblouk 30° - 300x250, R100mm Materiál: pozinkovaná ocel</t>
  </si>
  <si>
    <t>98</t>
  </si>
  <si>
    <t>1.58</t>
  </si>
  <si>
    <t>Oblouk 5° - 300x250, R100mm + lem 50 mm Materiál: pozinkovaná ocel</t>
  </si>
  <si>
    <t>100</t>
  </si>
  <si>
    <t>51</t>
  </si>
  <si>
    <t>1.59</t>
  </si>
  <si>
    <t>Potrubí čtyřhranné rovné 600x300mm, L=600 mm Materiál: pozinkovaná ocel</t>
  </si>
  <si>
    <t>102</t>
  </si>
  <si>
    <t>1.60</t>
  </si>
  <si>
    <t>Potrubí čtyřhranné rovné 355x250mm, L=1000 mm Materiál: pozinkovaná ocel</t>
  </si>
  <si>
    <t>104</t>
  </si>
  <si>
    <t>53</t>
  </si>
  <si>
    <t>1.61</t>
  </si>
  <si>
    <t>Potrubí čtyřhranné rovné 355x250mm, L=600VP (volná příruba) Materiál: pozinkovaná ocel</t>
  </si>
  <si>
    <t>106</t>
  </si>
  <si>
    <t>1.62</t>
  </si>
  <si>
    <t>Potrubí čtyřhranné rovné 355x250mm, L=550VP (volná příruba) Materiál: pozinkovaná ocel</t>
  </si>
  <si>
    <t>108</t>
  </si>
  <si>
    <t>55</t>
  </si>
  <si>
    <t>1.63</t>
  </si>
  <si>
    <t>Potrubí čtyřhranné rovné 355x250mm, L=500 mm Materiál: pozinkovaná ocel</t>
  </si>
  <si>
    <t>110</t>
  </si>
  <si>
    <t>1.64</t>
  </si>
  <si>
    <t>Potrubí čtyřhranné rovné 355x250mm, L=300 mm Materiál: pozinkovaná ocel</t>
  </si>
  <si>
    <t>112</t>
  </si>
  <si>
    <t>57</t>
  </si>
  <si>
    <t>1.65</t>
  </si>
  <si>
    <t>Potrubí čtyřhranné rovné 355x250mm, L=150VP (volná příruba) Materiál: pozinkovaná ocel</t>
  </si>
  <si>
    <t>114</t>
  </si>
  <si>
    <t>1.66</t>
  </si>
  <si>
    <t>Potrubí čtyřhranné rovné 300x250mm, L=1000 mm Materiál: pozinkovaná ocel</t>
  </si>
  <si>
    <t>116</t>
  </si>
  <si>
    <t>59</t>
  </si>
  <si>
    <t>1.67</t>
  </si>
  <si>
    <t>Potrubí čtyřhranné rovné 300x250mm, L=1000VP (volná příruba) Materiál: pozinkovaná ocel</t>
  </si>
  <si>
    <t>118</t>
  </si>
  <si>
    <t>1.68</t>
  </si>
  <si>
    <t>Potrubí čtyřhranné rovné 300x250mm, L=800VP (volná příruba) Materiál: pozinkovaná ocel</t>
  </si>
  <si>
    <t>120</t>
  </si>
  <si>
    <t>61</t>
  </si>
  <si>
    <t>1.69</t>
  </si>
  <si>
    <t>Potrubí čtyřhranné rovné 300x250mm, L=600VP (volná příruba) Materiál: pozinkovaná ocel</t>
  </si>
  <si>
    <t>122</t>
  </si>
  <si>
    <t>1.70</t>
  </si>
  <si>
    <t>Potrubí čtyřhranné rovné 300x100mm, L=100VP (volná příruba) Materiál: pozinkovaná ocel</t>
  </si>
  <si>
    <t>124</t>
  </si>
  <si>
    <t>63</t>
  </si>
  <si>
    <t>1.71</t>
  </si>
  <si>
    <t>Potrubí čtyřhranné rovné 250x250mm, L=1000 mm Materiál: pozinkovaná ocel</t>
  </si>
  <si>
    <t>126</t>
  </si>
  <si>
    <t>1.72</t>
  </si>
  <si>
    <t>Potrubí čtyřhranné rovné 250x250mm, L=700VP (volná příruba) Materiál: pozinkovaná ocel</t>
  </si>
  <si>
    <t>128</t>
  </si>
  <si>
    <t>65</t>
  </si>
  <si>
    <t>1.73</t>
  </si>
  <si>
    <t>Potrubí čtyřhranné rovné 250x250mm, L=500 mm Materiál: pozinkovaná ocel</t>
  </si>
  <si>
    <t>130</t>
  </si>
  <si>
    <t>1.74</t>
  </si>
  <si>
    <t>Potrubí čtyřhranné rovné 225x250mm, L=1000 mm Materiál: pozinkovaná ocel</t>
  </si>
  <si>
    <t>132</t>
  </si>
  <si>
    <t>67</t>
  </si>
  <si>
    <t>1.75</t>
  </si>
  <si>
    <t>Potrubí čtyřhranné rovné 225x250mm, L=300VP (volná příruba) Materiál: pozinkovaná ocel</t>
  </si>
  <si>
    <t>134</t>
  </si>
  <si>
    <t>1.76</t>
  </si>
  <si>
    <t>Potrubí čtyřhranné rovné 200x250mm, L=1000 mm Materiál: pozinkovaná ocel</t>
  </si>
  <si>
    <t>136</t>
  </si>
  <si>
    <t>69</t>
  </si>
  <si>
    <t>1.80</t>
  </si>
  <si>
    <t>Falcované potrubí rovné D250mm (40 % tvarovek) Materiál: pozinkovaná ocel</t>
  </si>
  <si>
    <t>138</t>
  </si>
  <si>
    <t>1.81</t>
  </si>
  <si>
    <t xml:space="preserve">Falcované potrubí rovné D225mm  (40 % tvarovek) Materiál: pozinkovaná ocel</t>
  </si>
  <si>
    <t>140</t>
  </si>
  <si>
    <t>71</t>
  </si>
  <si>
    <t>1.82</t>
  </si>
  <si>
    <t xml:space="preserve">Falcované potrubí rovné D200mm  (35 % tvarovek) Materiál: pozinkovaná ocel</t>
  </si>
  <si>
    <t>142</t>
  </si>
  <si>
    <t>1.83</t>
  </si>
  <si>
    <t xml:space="preserve">Falcované potrubí rovné D180mm  (45 % tvarovek) Materiál: pozinkovaná ocel</t>
  </si>
  <si>
    <t>144</t>
  </si>
  <si>
    <t>73</t>
  </si>
  <si>
    <t>1.84</t>
  </si>
  <si>
    <t xml:space="preserve">Falcované potrubí rovné D160mm  (30 % tvarovek) Materiál: pozinkovaná ocel</t>
  </si>
  <si>
    <t>146</t>
  </si>
  <si>
    <t>1.85</t>
  </si>
  <si>
    <t xml:space="preserve">Falcované potrubí rovné D100mm  (25 % tvarovek) Materiál: pozinkovaná ocel</t>
  </si>
  <si>
    <t>148</t>
  </si>
  <si>
    <t>75</t>
  </si>
  <si>
    <t>1.90</t>
  </si>
  <si>
    <t>150</t>
  </si>
  <si>
    <t>1.91</t>
  </si>
  <si>
    <t>Sedlový kus do potrubí pro Spiro potrubí nebo talířový ventil do D125 Materiál: pozinková ocel</t>
  </si>
  <si>
    <t>152</t>
  </si>
  <si>
    <t>77</t>
  </si>
  <si>
    <t>1.95</t>
  </si>
  <si>
    <t>Přechod symetrický 100x250/D100, L=150 mm Materiál: pozinkovaná ocel</t>
  </si>
  <si>
    <t>154</t>
  </si>
  <si>
    <t>1.96</t>
  </si>
  <si>
    <t>Přechod symetrický 100x250/D100, L=250 mm Materiál: pozinkovaná ocel</t>
  </si>
  <si>
    <t>156</t>
  </si>
  <si>
    <t>79</t>
  </si>
  <si>
    <t>1.97</t>
  </si>
  <si>
    <t>Přechod symetrický 125x250/D125, L=250 mm Materiál: pozinkovaná ocel</t>
  </si>
  <si>
    <t>158</t>
  </si>
  <si>
    <t>1.98</t>
  </si>
  <si>
    <t>Přechod symetrický 160x250/D100, L=250 mm Materiál: pozinkovaná ocel</t>
  </si>
  <si>
    <t>160</t>
  </si>
  <si>
    <t>81</t>
  </si>
  <si>
    <t>1.99</t>
  </si>
  <si>
    <t>Přechod symetrický 300x100/D125, L=300 mm Materiál: pozinkovaná ocel</t>
  </si>
  <si>
    <t>162</t>
  </si>
  <si>
    <t>1.100</t>
  </si>
  <si>
    <t>Přechod symetrický 450x250/D355, L=350 mm Materiál: pozinkovaná ocel</t>
  </si>
  <si>
    <t>164</t>
  </si>
  <si>
    <t>83</t>
  </si>
  <si>
    <t>1.101</t>
  </si>
  <si>
    <t>Přechod symetrický 400x400/550x400, L=300 mm Materiál: pozinkovaná ocel</t>
  </si>
  <si>
    <t>166</t>
  </si>
  <si>
    <t>1.102</t>
  </si>
  <si>
    <t>Přechod asymetrický (odskok) 550x250/550x250, L=500 mm Materiál: pozinkovaná ocel</t>
  </si>
  <si>
    <t>168</t>
  </si>
  <si>
    <t>85</t>
  </si>
  <si>
    <t>1.103</t>
  </si>
  <si>
    <t>Odbočka 550x250/125x250/450x250mm, L=650mm, R100mm Materiál: pozinkovaná ocel</t>
  </si>
  <si>
    <t>170</t>
  </si>
  <si>
    <t>1.104</t>
  </si>
  <si>
    <t>Odbočka 450x250/450x250/160x250mm, L=360mm, R100mm Materiál: pozinkovaná ocel</t>
  </si>
  <si>
    <t>172</t>
  </si>
  <si>
    <t>87</t>
  </si>
  <si>
    <t>1.105</t>
  </si>
  <si>
    <t>Odbočka 450x250/450x250/100x250mm, L=300mm, R100mm Materiál: pozinkovaná ocel</t>
  </si>
  <si>
    <t>174</t>
  </si>
  <si>
    <t>1.106</t>
  </si>
  <si>
    <t>Oblouk přechodový 90° - 400x550/250x550, R100mm Materiál: pozinkovaná ocel</t>
  </si>
  <si>
    <t>176</t>
  </si>
  <si>
    <t>89</t>
  </si>
  <si>
    <t>1.107</t>
  </si>
  <si>
    <t>Oblouk 90° - 550x250, R100mm Materiál: pozinkovaná ocel</t>
  </si>
  <si>
    <t>178</t>
  </si>
  <si>
    <t>1.108</t>
  </si>
  <si>
    <t>Oblouk 90° - 250x550, R100mm Materiál: pozinkovaná ocel</t>
  </si>
  <si>
    <t>180</t>
  </si>
  <si>
    <t>91</t>
  </si>
  <si>
    <t>1.109</t>
  </si>
  <si>
    <t>Oblouk 60° - 250x550, R100mm Materiál: pozinkovaná ocel</t>
  </si>
  <si>
    <t>182</t>
  </si>
  <si>
    <t>1.110</t>
  </si>
  <si>
    <t>Oblouk 15° - 400x400, R100mm Materiál: pozinkovaná ocel</t>
  </si>
  <si>
    <t>184</t>
  </si>
  <si>
    <t>93</t>
  </si>
  <si>
    <t>1.111</t>
  </si>
  <si>
    <t>Potrubí čtyřhranné rovné 400x400mm, L=1000 mm Materiál: pozinkovaná ocel</t>
  </si>
  <si>
    <t>186</t>
  </si>
  <si>
    <t>1.112</t>
  </si>
  <si>
    <t>Potrubí čtyřhranné rovné 400x400mm, L=500VP (volná příruba) Materiál: pozinkovaná ocel</t>
  </si>
  <si>
    <t>188</t>
  </si>
  <si>
    <t>95</t>
  </si>
  <si>
    <t>1.113</t>
  </si>
  <si>
    <t>Potrubí čtyřhranné rovné 550x250mm, L=1000 mm Materiál: pozinkovaná ocel</t>
  </si>
  <si>
    <t>190</t>
  </si>
  <si>
    <t>1.114</t>
  </si>
  <si>
    <t>Potrubí čtyřhranné rovné 550x250mm, L=900VP (volná příruba) Materiál: pozinkovaná ocel</t>
  </si>
  <si>
    <t>192</t>
  </si>
  <si>
    <t>97</t>
  </si>
  <si>
    <t>1.115</t>
  </si>
  <si>
    <t>Potrubí čtyřhranné rovné 550x250mm, L=550VP (volná příruba) Materiál: pozinkovaná ocel</t>
  </si>
  <si>
    <t>194</t>
  </si>
  <si>
    <t>1.116</t>
  </si>
  <si>
    <t>Potrubí čtyřhranné rovné 550x250mm, L=150VP (volná příruba) Materiál: pozinkovaná ocel</t>
  </si>
  <si>
    <t>196</t>
  </si>
  <si>
    <t>99</t>
  </si>
  <si>
    <t>1.117</t>
  </si>
  <si>
    <t>Potrubí čtyřhranné rovné 450x250mm, L=1000 mm Materiál: pozinkovaná ocel</t>
  </si>
  <si>
    <t>198</t>
  </si>
  <si>
    <t>1.118</t>
  </si>
  <si>
    <t>Potrubí čtyřhranné rovné 450x250mm, L=700 mm Materiál: pozinkovaná ocel</t>
  </si>
  <si>
    <t>200</t>
  </si>
  <si>
    <t>101</t>
  </si>
  <si>
    <t>1.119</t>
  </si>
  <si>
    <t>Potrubí čtyřhranné rovné 450x250mm, L=500VP (volná příruba) Materiál: pozinkovaná ocel</t>
  </si>
  <si>
    <t>202</t>
  </si>
  <si>
    <t>1.120</t>
  </si>
  <si>
    <t>Potrubí čtyřhranné rovné 450x250mm, L=300VP (volná příruba) Materiál: pozinkovaná ocel</t>
  </si>
  <si>
    <t>204</t>
  </si>
  <si>
    <t>103</t>
  </si>
  <si>
    <t>1.121</t>
  </si>
  <si>
    <t>Potrubí čtyřhranné rovné 300x100mm, L=300VP (volná příruba) Materiál: pozinkovaná ocel</t>
  </si>
  <si>
    <t>206</t>
  </si>
  <si>
    <t>1.125</t>
  </si>
  <si>
    <t>Falcované potrubí rovné D355mm (25 % tvarovek) Materiál: pozinkovaná ocel</t>
  </si>
  <si>
    <t>208</t>
  </si>
  <si>
    <t>105</t>
  </si>
  <si>
    <t>1.126</t>
  </si>
  <si>
    <t xml:space="preserve">Falcované potrubí rovné D280mm  (45 % tvarovek) Materiál: pozinkovaná ocel</t>
  </si>
  <si>
    <t>210</t>
  </si>
  <si>
    <t>1.127</t>
  </si>
  <si>
    <t xml:space="preserve">Falcované potrubí rovné D250mm  (50 % tvarovek) Materiál: pozinkovaná ocel</t>
  </si>
  <si>
    <t>212</t>
  </si>
  <si>
    <t>107</t>
  </si>
  <si>
    <t>1.128</t>
  </si>
  <si>
    <t xml:space="preserve">Falcované potrubí rovné D225mm  (30 % tvarovek) Materiál: pozinkovaná ocel</t>
  </si>
  <si>
    <t>214</t>
  </si>
  <si>
    <t>1.129</t>
  </si>
  <si>
    <t xml:space="preserve">Falcované potrubí rovné D200mm  (50 % tvarovek) Materiál: pozinkovaná ocel</t>
  </si>
  <si>
    <t>216</t>
  </si>
  <si>
    <t>109</t>
  </si>
  <si>
    <t>1.130</t>
  </si>
  <si>
    <t xml:space="preserve">Falcované potrubí rovné D180mm  (25 % tvarovek) Materiál: pozinkovaná ocel</t>
  </si>
  <si>
    <t>218</t>
  </si>
  <si>
    <t>1.131</t>
  </si>
  <si>
    <t>Falcované potrubí rovné D160mm (60 % tvarovek) Materiál: pozinkovaná ocel</t>
  </si>
  <si>
    <t>220</t>
  </si>
  <si>
    <t>111</t>
  </si>
  <si>
    <t>1.132</t>
  </si>
  <si>
    <t xml:space="preserve">Falcované potrubí rovné D125mm  (50 % tvarovek) Materiál: pozinkovaná ocel</t>
  </si>
  <si>
    <t>222</t>
  </si>
  <si>
    <t>1.133</t>
  </si>
  <si>
    <t xml:space="preserve">Falcované potrubí rovné D100mm  (40 % tvarovek) Materiál: pozinkovaná ocel</t>
  </si>
  <si>
    <t>224</t>
  </si>
  <si>
    <t>113</t>
  </si>
  <si>
    <t>-</t>
  </si>
  <si>
    <t>Izolace potrubí min. vatou tl. 50mm vč. oplechování</t>
  </si>
  <si>
    <t>226</t>
  </si>
  <si>
    <t>-.1</t>
  </si>
  <si>
    <t>Pomocný ocelový materiál</t>
  </si>
  <si>
    <t>kg</t>
  </si>
  <si>
    <t>228</t>
  </si>
  <si>
    <t>115</t>
  </si>
  <si>
    <t>-.2</t>
  </si>
  <si>
    <t>Elektroinstalace a připojení regulace a na nadřazený řídící systém - dodávka projektu MaR a elektro</t>
  </si>
  <si>
    <t>230</t>
  </si>
  <si>
    <t>-.3</t>
  </si>
  <si>
    <t>Uvedení do provozu vč. nastavení a zaregulování systému</t>
  </si>
  <si>
    <t>232</t>
  </si>
  <si>
    <t>117</t>
  </si>
  <si>
    <t>-.4</t>
  </si>
  <si>
    <t>Temperovaný odvod kondenzátu z venkovní jednotky</t>
  </si>
  <si>
    <t>234</t>
  </si>
  <si>
    <t>-.5</t>
  </si>
  <si>
    <t>Montážní a těsnící materiál</t>
  </si>
  <si>
    <t>236</t>
  </si>
  <si>
    <t>D4</t>
  </si>
  <si>
    <t xml:space="preserve">Zař. č.  2 - Větrání kuchyňky</t>
  </si>
  <si>
    <t>119</t>
  </si>
  <si>
    <t>2.01</t>
  </si>
  <si>
    <t>Nástěnný axiální ventilátor d200 mm Qo = 250 m3/h, dpext = 25 Pa, (230V, 50 Hz, 19 W)</t>
  </si>
  <si>
    <t>238</t>
  </si>
  <si>
    <t>2.02</t>
  </si>
  <si>
    <t>Přetlaková žaluzie d200 Materiál: plast</t>
  </si>
  <si>
    <t>240</t>
  </si>
  <si>
    <t>121</t>
  </si>
  <si>
    <t>2.03</t>
  </si>
  <si>
    <t>Falcované potrubí rovné D200mm Materiál: pozinkovaná ocel</t>
  </si>
  <si>
    <t>242</t>
  </si>
  <si>
    <t>2.04</t>
  </si>
  <si>
    <t>Dveřní mřížka 400x100 Materiál: Al profil</t>
  </si>
  <si>
    <t>244</t>
  </si>
  <si>
    <t>123</t>
  </si>
  <si>
    <t>-.6</t>
  </si>
  <si>
    <t>Elektroinstalace - dodávka projektu MaR a elektro</t>
  </si>
  <si>
    <t>246</t>
  </si>
  <si>
    <t>248</t>
  </si>
  <si>
    <t>D5</t>
  </si>
  <si>
    <t xml:space="preserve">Zař. č.  3 - Větrání sociálního zařízení čekárny dárců</t>
  </si>
  <si>
    <t>125</t>
  </si>
  <si>
    <t>3.01</t>
  </si>
  <si>
    <t>Střešní ventilátor d160 mm Qo = 240 m³/h, dpext = 110 Pa (230 V, 50 Hz, 50 W)</t>
  </si>
  <si>
    <t>250</t>
  </si>
  <si>
    <t>-.7</t>
  </si>
  <si>
    <t>Montážní podstavec pod ventilátor pod plochou střechu, V = 300 mm</t>
  </si>
  <si>
    <t>252</t>
  </si>
  <si>
    <t>127</t>
  </si>
  <si>
    <t>3.02</t>
  </si>
  <si>
    <t>254</t>
  </si>
  <si>
    <t>3.03</t>
  </si>
  <si>
    <t>256</t>
  </si>
  <si>
    <t>129</t>
  </si>
  <si>
    <t>3.04</t>
  </si>
  <si>
    <t>Potrubní tlumič D160/600 mm Materiál: plast</t>
  </si>
  <si>
    <t>258</t>
  </si>
  <si>
    <t>3.05</t>
  </si>
  <si>
    <t>Zpětná klapka těsná D160 mm Materiál: plast</t>
  </si>
  <si>
    <t>260</t>
  </si>
  <si>
    <t>131</t>
  </si>
  <si>
    <t>3.06</t>
  </si>
  <si>
    <t>Záslepka D100 mm Materiál: pozinková ocel</t>
  </si>
  <si>
    <t>262</t>
  </si>
  <si>
    <t>3.10</t>
  </si>
  <si>
    <t>Falcované potrubí rovné D160mm (85 % tvarovek) Materiál: pozinkovaná ocel</t>
  </si>
  <si>
    <t>264</t>
  </si>
  <si>
    <t>133</t>
  </si>
  <si>
    <t>3.11</t>
  </si>
  <si>
    <t>Falcované potrubí rovné D100mm (50 % tvarovek) Materiál: pozinkovaná ocel</t>
  </si>
  <si>
    <t>266</t>
  </si>
  <si>
    <t>268</t>
  </si>
  <si>
    <t>135</t>
  </si>
  <si>
    <t>270</t>
  </si>
  <si>
    <t>-.8</t>
  </si>
  <si>
    <t>Uvedení do provozu vč. zaregulování systému</t>
  </si>
  <si>
    <t>272</t>
  </si>
  <si>
    <t>137</t>
  </si>
  <si>
    <t>-.9</t>
  </si>
  <si>
    <t>Odvod kondenzátu</t>
  </si>
  <si>
    <t>274</t>
  </si>
  <si>
    <t>276</t>
  </si>
  <si>
    <t>D6</t>
  </si>
  <si>
    <t xml:space="preserve">Zař. č.  4 - Větrání úklidové komory</t>
  </si>
  <si>
    <t>139</t>
  </si>
  <si>
    <t>4.01</t>
  </si>
  <si>
    <t>Diagonální ventilátor d100 mm Qo = 30 m³/h, dpext = 80 Pa (230 V, 50 Hz, 29 W)</t>
  </si>
  <si>
    <t>278</t>
  </si>
  <si>
    <t>4.02</t>
  </si>
  <si>
    <t>Pružná manžeta D100 Materiál: galvanizovaná ocel s gumovým vyložením</t>
  </si>
  <si>
    <t>280</t>
  </si>
  <si>
    <t>141</t>
  </si>
  <si>
    <t>4.03</t>
  </si>
  <si>
    <t>282</t>
  </si>
  <si>
    <t>4.04</t>
  </si>
  <si>
    <t>Protidešťová stříška D100 Materiál: pozinková ocel</t>
  </si>
  <si>
    <t>284</t>
  </si>
  <si>
    <t>143</t>
  </si>
  <si>
    <t>4.05</t>
  </si>
  <si>
    <t>Falcované potrubí rovné D100mm (65 % tvarovek) Materiál: pozinkovaná ocel</t>
  </si>
  <si>
    <t>286</t>
  </si>
  <si>
    <t>288</t>
  </si>
  <si>
    <t>145</t>
  </si>
  <si>
    <t>290</t>
  </si>
  <si>
    <t>292</t>
  </si>
  <si>
    <t>147</t>
  </si>
  <si>
    <t>294</t>
  </si>
  <si>
    <t>D7</t>
  </si>
  <si>
    <t xml:space="preserve">Zař. č.  5 - Větrání sociálních zařízení pro personál – jihovýchod </t>
  </si>
  <si>
    <t>5.01</t>
  </si>
  <si>
    <t>296</t>
  </si>
  <si>
    <t>149</t>
  </si>
  <si>
    <t>298</t>
  </si>
  <si>
    <t>5.02</t>
  </si>
  <si>
    <t>Odvodní talířový ventil D160 mm + montážní kroužek</t>
  </si>
  <si>
    <t>300</t>
  </si>
  <si>
    <t>151</t>
  </si>
  <si>
    <t>5.03</t>
  </si>
  <si>
    <t>302</t>
  </si>
  <si>
    <t>5.04</t>
  </si>
  <si>
    <t>304</t>
  </si>
  <si>
    <t>153</t>
  </si>
  <si>
    <t>5.05</t>
  </si>
  <si>
    <t>306</t>
  </si>
  <si>
    <t>5.06</t>
  </si>
  <si>
    <t>Záslepka D160 mm Materiál: pozinková ocel</t>
  </si>
  <si>
    <t>308</t>
  </si>
  <si>
    <t>155</t>
  </si>
  <si>
    <t>5.07</t>
  </si>
  <si>
    <t>310</t>
  </si>
  <si>
    <t>5.08</t>
  </si>
  <si>
    <t>312</t>
  </si>
  <si>
    <t>157</t>
  </si>
  <si>
    <t>5.10</t>
  </si>
  <si>
    <t>314</t>
  </si>
  <si>
    <t>5.11</t>
  </si>
  <si>
    <t>Falcované potrubí rovné D100mm (70 % tvarovek) Materiál: pozinkovaná ocel</t>
  </si>
  <si>
    <t>316</t>
  </si>
  <si>
    <t>159</t>
  </si>
  <si>
    <t>318</t>
  </si>
  <si>
    <t>320</t>
  </si>
  <si>
    <t>161</t>
  </si>
  <si>
    <t>322</t>
  </si>
  <si>
    <t>324</t>
  </si>
  <si>
    <t>163</t>
  </si>
  <si>
    <t>326</t>
  </si>
  <si>
    <t>D8</t>
  </si>
  <si>
    <t xml:space="preserve">Zař. č.  6 - Větrání WC pro personál  - jihozápad </t>
  </si>
  <si>
    <t>6.01</t>
  </si>
  <si>
    <t>328</t>
  </si>
  <si>
    <t>165</t>
  </si>
  <si>
    <t>330</t>
  </si>
  <si>
    <t>6.02</t>
  </si>
  <si>
    <t>332</t>
  </si>
  <si>
    <t>167</t>
  </si>
  <si>
    <t>6.03</t>
  </si>
  <si>
    <t>Potrubní tlumič D125/600 mm Materiál: plast</t>
  </si>
  <si>
    <t>334</t>
  </si>
  <si>
    <t>6.04</t>
  </si>
  <si>
    <t>Zpětná klapka těsná D125 mm Materiál: plast</t>
  </si>
  <si>
    <t>336</t>
  </si>
  <si>
    <t>169</t>
  </si>
  <si>
    <t>6.05</t>
  </si>
  <si>
    <t>338</t>
  </si>
  <si>
    <t>6.10</t>
  </si>
  <si>
    <t>340</t>
  </si>
  <si>
    <t>171</t>
  </si>
  <si>
    <t>6.11</t>
  </si>
  <si>
    <t>Falcované potrubí rovné D125mm (85 % tvarovek) Materiál: pozinkovaná ocel</t>
  </si>
  <si>
    <t>342</t>
  </si>
  <si>
    <t>6.12</t>
  </si>
  <si>
    <t>Falcované potrubí rovné D100mm (30 % tvarovek) Materiál: pozinkovaná ocel</t>
  </si>
  <si>
    <t>344</t>
  </si>
  <si>
    <t>173</t>
  </si>
  <si>
    <t>346</t>
  </si>
  <si>
    <t>348</t>
  </si>
  <si>
    <t>175</t>
  </si>
  <si>
    <t>350</t>
  </si>
  <si>
    <t>352</t>
  </si>
  <si>
    <t>177</t>
  </si>
  <si>
    <t>-.10</t>
  </si>
  <si>
    <t>kpl</t>
  </si>
  <si>
    <t>354</t>
  </si>
  <si>
    <t>D9</t>
  </si>
  <si>
    <t xml:space="preserve">Zař. č.  7 - Větrání sprch pro personál  - jihozápad </t>
  </si>
  <si>
    <t>7.01</t>
  </si>
  <si>
    <t>356</t>
  </si>
  <si>
    <t>179</t>
  </si>
  <si>
    <t>358</t>
  </si>
  <si>
    <t>7.02</t>
  </si>
  <si>
    <t>360</t>
  </si>
  <si>
    <t>181</t>
  </si>
  <si>
    <t>7.03</t>
  </si>
  <si>
    <t>362</t>
  </si>
  <si>
    <t>7.04</t>
  </si>
  <si>
    <t>364</t>
  </si>
  <si>
    <t>183</t>
  </si>
  <si>
    <t>7.05</t>
  </si>
  <si>
    <t>366</t>
  </si>
  <si>
    <t>7.06</t>
  </si>
  <si>
    <t>368</t>
  </si>
  <si>
    <t>185</t>
  </si>
  <si>
    <t>7.07</t>
  </si>
  <si>
    <t>370</t>
  </si>
  <si>
    <t>7.08</t>
  </si>
  <si>
    <t>372</t>
  </si>
  <si>
    <t>187</t>
  </si>
  <si>
    <t>7.10</t>
  </si>
  <si>
    <t>374</t>
  </si>
  <si>
    <t>7.11</t>
  </si>
  <si>
    <t>Falcované potrubí rovné D100mm (10 % tvarovek) Materiál: pozinkovaná ocel</t>
  </si>
  <si>
    <t>376</t>
  </si>
  <si>
    <t>189</t>
  </si>
  <si>
    <t>378</t>
  </si>
  <si>
    <t>380</t>
  </si>
  <si>
    <t>191</t>
  </si>
  <si>
    <t>382</t>
  </si>
  <si>
    <t>384</t>
  </si>
  <si>
    <t>193</t>
  </si>
  <si>
    <t>386</t>
  </si>
  <si>
    <t>D10</t>
  </si>
  <si>
    <t xml:space="preserve">Zař. č.  8 - Větrání místností ledničky, mrazáky </t>
  </si>
  <si>
    <t>8.01</t>
  </si>
  <si>
    <t>Diagonální ventilátor d355 mm - Qo = 1800 m³/h, dpext = 210 Pa (230 V, 50 Hz, 407 W)</t>
  </si>
  <si>
    <t>388</t>
  </si>
  <si>
    <t>195</t>
  </si>
  <si>
    <t>8.02</t>
  </si>
  <si>
    <t>Pružná manžeta D355 mm Materiál: galvanizovaná ocel s gumovým vyložením</t>
  </si>
  <si>
    <t>390</t>
  </si>
  <si>
    <t>8.03</t>
  </si>
  <si>
    <t>Protidešťová žaluzie 400x560 mm Materiál: pozinková ocel</t>
  </si>
  <si>
    <t>392</t>
  </si>
  <si>
    <t>197</t>
  </si>
  <si>
    <t>8.04</t>
  </si>
  <si>
    <t>Protidešťová žaluzie 900x355 mm Materiál: pozinková ocel</t>
  </si>
  <si>
    <t>394</t>
  </si>
  <si>
    <t>8.05</t>
  </si>
  <si>
    <t>Podtlaková žaluzie 500x250 Materiál: pozinková ocel</t>
  </si>
  <si>
    <t>396</t>
  </si>
  <si>
    <t>199</t>
  </si>
  <si>
    <t>8.06</t>
  </si>
  <si>
    <t>Odvodní komfortní vyústka jednořadá vodorovná s regulací 400x100 Materiál: Al profil, pozinková ocel</t>
  </si>
  <si>
    <t>398</t>
  </si>
  <si>
    <t>8.07</t>
  </si>
  <si>
    <t>Záslepka 400x300 mm Materiál: pozinková ocel</t>
  </si>
  <si>
    <t>400</t>
  </si>
  <si>
    <t>201</t>
  </si>
  <si>
    <t>8.08</t>
  </si>
  <si>
    <t>Záslepka 250x200 mm Materiál: pozinková ocel</t>
  </si>
  <si>
    <t>402</t>
  </si>
  <si>
    <t>8.15</t>
  </si>
  <si>
    <t>Stranový přechod 400x560/400x300, L= 400 mm Materiál: pozinková ocel</t>
  </si>
  <si>
    <t>404</t>
  </si>
  <si>
    <t>203</t>
  </si>
  <si>
    <t>8.16</t>
  </si>
  <si>
    <t>Potrubí čtyřhranné rovné 400x560mm, L=100 mm Materiál: pozinkovaná ocel</t>
  </si>
  <si>
    <t>406</t>
  </si>
  <si>
    <t>8.17</t>
  </si>
  <si>
    <t>Potrubí čtyřhranné rovné 400x300mm, L=700 mm Materiál: pozinkovaná ocel</t>
  </si>
  <si>
    <t>408</t>
  </si>
  <si>
    <t>205</t>
  </si>
  <si>
    <t>8.18</t>
  </si>
  <si>
    <t>Sedlový kus pro podtlakovou žaluzii 500x250 mm Materiál: pozinková ocel</t>
  </si>
  <si>
    <t>410</t>
  </si>
  <si>
    <t>8.20</t>
  </si>
  <si>
    <t>Sedlový kus do potrubí pro vyústku 400x100 Materiál: pozinková ocel</t>
  </si>
  <si>
    <t>412</t>
  </si>
  <si>
    <t>207</t>
  </si>
  <si>
    <t>8.21</t>
  </si>
  <si>
    <t>Tlumič hluku kulisový, 400x355 mm, L=500mm, 2 kulisy á100 mm Materiál: pozinkovaná ocel</t>
  </si>
  <si>
    <t>414</t>
  </si>
  <si>
    <t>8.22</t>
  </si>
  <si>
    <t>Tlumič hluku kulisový, 400x300 mm, L=500mm, 2 kulisy á100 mm Materiál: pozinkovaná ocel</t>
  </si>
  <si>
    <t>416</t>
  </si>
  <si>
    <t>209</t>
  </si>
  <si>
    <t>8.23</t>
  </si>
  <si>
    <t>Sedlový kus pro potrubní vyústku 400x100 mm Materiál: pozinková ocel</t>
  </si>
  <si>
    <t>418</t>
  </si>
  <si>
    <t>8.25</t>
  </si>
  <si>
    <t>Přechod symetrický 400x355/D355, L=250 mm Materiál: pozinkovaná ocel</t>
  </si>
  <si>
    <t>420</t>
  </si>
  <si>
    <t>211</t>
  </si>
  <si>
    <t>8.26</t>
  </si>
  <si>
    <t>Přechod symetrický 400x300/D355, L=250 mm Materiál: pozinkovaná ocel</t>
  </si>
  <si>
    <t>422</t>
  </si>
  <si>
    <t>8.27</t>
  </si>
  <si>
    <t>Přechod symetrický 900x355/400x355, L=300 mm Materiál: pozinkovaná ocel</t>
  </si>
  <si>
    <t>424</t>
  </si>
  <si>
    <t>213</t>
  </si>
  <si>
    <t>8.28</t>
  </si>
  <si>
    <t>Přechod stranový 250x300/250x200, L=300 mm Materiál: pozinkovaná ocel</t>
  </si>
  <si>
    <t>426</t>
  </si>
  <si>
    <t>8.29</t>
  </si>
  <si>
    <t>Oblouk přechodový 90° - 400x300/250x300, R100mm Materiál: pozinkovaná ocel</t>
  </si>
  <si>
    <t>428</t>
  </si>
  <si>
    <t>215</t>
  </si>
  <si>
    <t>8.30</t>
  </si>
  <si>
    <t>Oblouk 60° - 355x400, R100mm Materiál: pozinkovaná ocel</t>
  </si>
  <si>
    <t>430</t>
  </si>
  <si>
    <t>8.31</t>
  </si>
  <si>
    <t>Potrubí čtyřhranné rovné 900x355mm, L=100 mm Materiál: pozinkovaná ocel</t>
  </si>
  <si>
    <t>432</t>
  </si>
  <si>
    <t>217</t>
  </si>
  <si>
    <t>8.32</t>
  </si>
  <si>
    <t>Potrubí čtyřhranné rovné 250x300mm, L=1000 mm Materiál: pozinkovaná ocel</t>
  </si>
  <si>
    <t>434</t>
  </si>
  <si>
    <t>8.33</t>
  </si>
  <si>
    <t>Potrubí čtyřhranné rovné 250x300mm, L=600 mm Materiál: pozinkovaná ocel</t>
  </si>
  <si>
    <t>436</t>
  </si>
  <si>
    <t>219</t>
  </si>
  <si>
    <t>8.34</t>
  </si>
  <si>
    <t>Potrubí čtyřhranné rovné 250x300mm, L=500 mm Materiál: pozinkovaná ocel</t>
  </si>
  <si>
    <t>438</t>
  </si>
  <si>
    <t>440</t>
  </si>
  <si>
    <t>221</t>
  </si>
  <si>
    <t>442</t>
  </si>
  <si>
    <t>444</t>
  </si>
  <si>
    <t>223</t>
  </si>
  <si>
    <t>446</t>
  </si>
  <si>
    <t>D11</t>
  </si>
  <si>
    <t>Ostatní dodávky společné pro všechna zařízení</t>
  </si>
  <si>
    <t>-.11</t>
  </si>
  <si>
    <t>Plošina, lešení do 10 m</t>
  </si>
  <si>
    <t>448</t>
  </si>
  <si>
    <t>225</t>
  </si>
  <si>
    <t>-.12</t>
  </si>
  <si>
    <t>Dokumentace skutečného provedení</t>
  </si>
  <si>
    <t>450</t>
  </si>
  <si>
    <t>-.13</t>
  </si>
  <si>
    <t>SDK obklad VZT potrubí</t>
  </si>
  <si>
    <t>452</t>
  </si>
  <si>
    <t>227</t>
  </si>
  <si>
    <t>-.14</t>
  </si>
  <si>
    <t>Dopracování prováděcí projektové dokumentace podle skutečně dodávaných jednotek</t>
  </si>
  <si>
    <t>454</t>
  </si>
  <si>
    <t>-.15</t>
  </si>
  <si>
    <t>Výrobní a dílenská dokumentace</t>
  </si>
  <si>
    <t>456</t>
  </si>
  <si>
    <t>229</t>
  </si>
  <si>
    <t>-.16</t>
  </si>
  <si>
    <t>Elektroinstalace - silové napájení jednotek - dodávka projektu Elektro</t>
  </si>
  <si>
    <t>458</t>
  </si>
  <si>
    <t>-.17</t>
  </si>
  <si>
    <t>Dodávka ocelové konstrukce pod VZT jednotku - dodávka profese Statika</t>
  </si>
  <si>
    <t>460</t>
  </si>
  <si>
    <t>231</t>
  </si>
  <si>
    <t>-.18</t>
  </si>
  <si>
    <t>Stavební výpomoci</t>
  </si>
  <si>
    <t>462</t>
  </si>
  <si>
    <t>-.19</t>
  </si>
  <si>
    <t>Doprava na stavbu</t>
  </si>
  <si>
    <t>464</t>
  </si>
  <si>
    <t>2023/071-2 - Klimatizace</t>
  </si>
  <si>
    <t>PSV - Práce a dodávky PSV</t>
  </si>
  <si>
    <t xml:space="preserve">    751 - Vzduchotechnika</t>
  </si>
  <si>
    <t xml:space="preserve">      751.1 - Klimatizace - klimatizace vybraných prostor</t>
  </si>
  <si>
    <t xml:space="preserve">      751.2 - Klimatizace - jednotka pro VZT</t>
  </si>
  <si>
    <t xml:space="preserve">      751.3 - Ostatní</t>
  </si>
  <si>
    <t>PSV</t>
  </si>
  <si>
    <t>Práce a dodávky PSV</t>
  </si>
  <si>
    <t>751</t>
  </si>
  <si>
    <t>751.1</t>
  </si>
  <si>
    <t>Klimatizace - klimatizace vybraných prostor</t>
  </si>
  <si>
    <t>751711111</t>
  </si>
  <si>
    <t>Montáž klimatizační jednotky vnitřní nástěnné o výkonu do 3,5 kW</t>
  </si>
  <si>
    <t>-1158833415</t>
  </si>
  <si>
    <t>751711111.1</t>
  </si>
  <si>
    <t>Nástěnná klimatizační jednotka 2,2 kW</t>
  </si>
  <si>
    <t>1434742323</t>
  </si>
  <si>
    <t>751711111.2</t>
  </si>
  <si>
    <t>Nástěnná klimatizační jednotka 2,8 kW</t>
  </si>
  <si>
    <t>-2139382924</t>
  </si>
  <si>
    <t>751711112</t>
  </si>
  <si>
    <t>Montáž klimatizační jednotky vnitřní nástěnné o výkonu přes 3,5 do 5 kW</t>
  </si>
  <si>
    <t>1728208436</t>
  </si>
  <si>
    <t>751711112.1</t>
  </si>
  <si>
    <t>Nástěnná klimatizační jednotka 3,6 kW</t>
  </si>
  <si>
    <t>773775117</t>
  </si>
  <si>
    <t>751711112.2</t>
  </si>
  <si>
    <t>Nástěnná klimatizační jednotka 4,5 kW</t>
  </si>
  <si>
    <t>948418598</t>
  </si>
  <si>
    <t>751711113</t>
  </si>
  <si>
    <t>Montáž klimatizační jednotky vnitřní nástěnné o výkonu přes 5 do 6,5 kW</t>
  </si>
  <si>
    <t>1047976168</t>
  </si>
  <si>
    <t>751711113.1</t>
  </si>
  <si>
    <t>Nástěnná klimatizační jednotka 5,6 kW</t>
  </si>
  <si>
    <t>1824434074</t>
  </si>
  <si>
    <t>751711135</t>
  </si>
  <si>
    <t>Montáž klimatizační jednotky vnitřní kazetové čtyřcestné o výkonu přes 9 do 14 kW</t>
  </si>
  <si>
    <t>-676014967</t>
  </si>
  <si>
    <t>751711135.1</t>
  </si>
  <si>
    <t>Kazetová čtyřcestná klimatizační jednotka 11,2 kW</t>
  </si>
  <si>
    <t>213156296</t>
  </si>
  <si>
    <t>751721123</t>
  </si>
  <si>
    <t>Montáž klimatizační jednotky venkovní s trojfázovým napájením do 17 vnitřních jednotek</t>
  </si>
  <si>
    <t>1447780186</t>
  </si>
  <si>
    <t>751721123.1</t>
  </si>
  <si>
    <t>Venkovní klimatizační jednotka 56 kW (podrobné parametry viz výkresová část dokumentace)</t>
  </si>
  <si>
    <t>-1660954916</t>
  </si>
  <si>
    <t>751791111</t>
  </si>
  <si>
    <t>Montáž napojovacího měděného potrubí předizolovaného 6 (1/4" x 0,8)</t>
  </si>
  <si>
    <t>-1695218830</t>
  </si>
  <si>
    <t>42981907</t>
  </si>
  <si>
    <t>trubka předizolovaná Cu 1/4" (6 mm), stěna tl 0,8 mm, izolace 9mm</t>
  </si>
  <si>
    <t>-1635429541</t>
  </si>
  <si>
    <t>751791112</t>
  </si>
  <si>
    <t>Montáž napojovacího měděného potrubí předizolovaného 10 (3/8" x 0,8)</t>
  </si>
  <si>
    <t>828731635</t>
  </si>
  <si>
    <t>42981908</t>
  </si>
  <si>
    <t>trubka předizolovaná Cu 3/8" (10 mm), stěna tl 0,8 mm, izolace 9mm</t>
  </si>
  <si>
    <t>-3804869</t>
  </si>
  <si>
    <t>751791113</t>
  </si>
  <si>
    <t>Montáž napojovacího měděného potrubí předizolovaného 12 (1/2" x 0,8)</t>
  </si>
  <si>
    <t>-1198103296</t>
  </si>
  <si>
    <t>42981909</t>
  </si>
  <si>
    <t>trubka předizolovaná Cu 1/2" (12 mm), stěna tl 0,8 mm, izolace 9mm</t>
  </si>
  <si>
    <t>1764911267</t>
  </si>
  <si>
    <t>751791114</t>
  </si>
  <si>
    <t>Montáž napojovacího měděného potrubí předizolovaného 16 (5/8" x 1,0)</t>
  </si>
  <si>
    <t>-952280404</t>
  </si>
  <si>
    <t>42981910</t>
  </si>
  <si>
    <t>trubka předizolovaná Cu 5/8" (16 mm), stěna tl 1,0 mm, izolace 9mm</t>
  </si>
  <si>
    <t>1653000382</t>
  </si>
  <si>
    <t>751791116</t>
  </si>
  <si>
    <t>Montáž napojovacího měděného potrubí předizolovaného 22 (7/8" x 1,0)</t>
  </si>
  <si>
    <t>-1485512047</t>
  </si>
  <si>
    <t>42981912</t>
  </si>
  <si>
    <t>trubka předizolovaná Cu 7/8" (22 mm), stěna tl 1,0 mm, izolace 9mm</t>
  </si>
  <si>
    <t>-905295583</t>
  </si>
  <si>
    <t>751791117.R</t>
  </si>
  <si>
    <t>Montáž napojovacího měděného potrubí předizolovaného 28 (1" x 1)</t>
  </si>
  <si>
    <t>1687931979</t>
  </si>
  <si>
    <t>42981912.R</t>
  </si>
  <si>
    <t>trubka předizolovaná Cu 1" (28 mm), stěna tl 1,0 mm, izolace 9mm</t>
  </si>
  <si>
    <t>-289360822</t>
  </si>
  <si>
    <t>751.001</t>
  </si>
  <si>
    <t>Komunikační kabel JYTY 4x1</t>
  </si>
  <si>
    <t>-1316412464</t>
  </si>
  <si>
    <t>751.002</t>
  </si>
  <si>
    <t>Rozhraní pro připojení na nadřazený řídící systém</t>
  </si>
  <si>
    <t>-1967527915</t>
  </si>
  <si>
    <t>751.003</t>
  </si>
  <si>
    <t>Y-odbočka 37-71 kW</t>
  </si>
  <si>
    <t>1725691479</t>
  </si>
  <si>
    <t>751.004</t>
  </si>
  <si>
    <t>Y-odbočka 18-37 kW</t>
  </si>
  <si>
    <t>1422334398</t>
  </si>
  <si>
    <t>751.005</t>
  </si>
  <si>
    <t>Y-odbočka do 18 kW</t>
  </si>
  <si>
    <t>346130807</t>
  </si>
  <si>
    <t>751.006</t>
  </si>
  <si>
    <t>Chladivo R410a</t>
  </si>
  <si>
    <t>-588787036</t>
  </si>
  <si>
    <t>751.2</t>
  </si>
  <si>
    <t>Klimatizace - jednotka pro VZT</t>
  </si>
  <si>
    <t>751721121</t>
  </si>
  <si>
    <t>Montáž klimatizační jednotky venkovní s trojfázovým napájením</t>
  </si>
  <si>
    <t>1647465001</t>
  </si>
  <si>
    <t>751721121.1</t>
  </si>
  <si>
    <t>Venkovní jednotka přímý výpar pro chlazení VZT, Qch max. = 12,0 kW (@ +35°C), Qt max. = 8,0kW (@ -5°C)</t>
  </si>
  <si>
    <t>-1795120696</t>
  </si>
  <si>
    <t>751721121.2</t>
  </si>
  <si>
    <t>DX-kit</t>
  </si>
  <si>
    <t>1842279156</t>
  </si>
  <si>
    <t>751791123</t>
  </si>
  <si>
    <t>Montáž dvojice napojovacího měděného potrubí předizolovaného 10-16 (3/8" x 5/8")</t>
  </si>
  <si>
    <t>764193050</t>
  </si>
  <si>
    <t>42981915</t>
  </si>
  <si>
    <t>trubka dvojitě předizolovaná Cu 3/8" -5/8" (10-16 mm), stěna tl 0,8/1,0mm, izolace 9 mm</t>
  </si>
  <si>
    <t>-77264465</t>
  </si>
  <si>
    <t>751.3</t>
  </si>
  <si>
    <t>Ostatní</t>
  </si>
  <si>
    <t>751.007</t>
  </si>
  <si>
    <t>Pásy z rýhované pryže tl. 10 mm ((!! podložit celou styčnou plochu venkovní j. s konzolí !!)</t>
  </si>
  <si>
    <t>-1372568082</t>
  </si>
  <si>
    <t>751.008</t>
  </si>
  <si>
    <t>Montážní materiál, izolované objímky, Ag pájka, technické plyny</t>
  </si>
  <si>
    <t>1027607587</t>
  </si>
  <si>
    <t>751.009</t>
  </si>
  <si>
    <t>Vyzdvižení venkovní jednotky jeřábem na střechu</t>
  </si>
  <si>
    <t>-630457437</t>
  </si>
  <si>
    <t>751.010</t>
  </si>
  <si>
    <t>Zprovoznění, zaškolení, likvidace odpadu</t>
  </si>
  <si>
    <t>1334654340</t>
  </si>
  <si>
    <t>751.011</t>
  </si>
  <si>
    <t>Doprava</t>
  </si>
  <si>
    <t>1853784830</t>
  </si>
  <si>
    <t>751.012</t>
  </si>
  <si>
    <t>-1995995710</t>
  </si>
  <si>
    <t>751.013</t>
  </si>
  <si>
    <t>1815950783</t>
  </si>
  <si>
    <t>751.014</t>
  </si>
  <si>
    <t>521274387</t>
  </si>
  <si>
    <t>751.015</t>
  </si>
  <si>
    <t>Prostupy a jejich zpětné začištění</t>
  </si>
  <si>
    <t>-9305039</t>
  </si>
  <si>
    <t>751.016</t>
  </si>
  <si>
    <t>Gravitační odvod kondenzátu potrubí HT + podpůrný žlav vč. odboček, mont. materiálu, kompl. montáž</t>
  </si>
  <si>
    <t>184805151</t>
  </si>
  <si>
    <t>751.017</t>
  </si>
  <si>
    <t>SDK práce - viz část výkaz výměr Vzduchotechnika</t>
  </si>
  <si>
    <t>-831559231</t>
  </si>
  <si>
    <t>2023/071-3 - Nosná konstrukce</t>
  </si>
  <si>
    <t xml:space="preserve">    764 - Konstrukce klempířské</t>
  </si>
  <si>
    <t>764</t>
  </si>
  <si>
    <t>Konstrukce klempířské</t>
  </si>
  <si>
    <t>764.001</t>
  </si>
  <si>
    <t>Nosník HEA 120, materiál S 235</t>
  </si>
  <si>
    <t>-2128340357</t>
  </si>
  <si>
    <t>764.002</t>
  </si>
  <si>
    <t>Nosník IPE 100, materiál S 235</t>
  </si>
  <si>
    <t>1245048553</t>
  </si>
  <si>
    <t>764.003</t>
  </si>
  <si>
    <t>Nosník IPE 120, materiál S 235</t>
  </si>
  <si>
    <t>1413578889</t>
  </si>
  <si>
    <t>764.004</t>
  </si>
  <si>
    <t>Nosník HEA 140, materiál S 235</t>
  </si>
  <si>
    <t>1411785984</t>
  </si>
  <si>
    <t>764.005</t>
  </si>
  <si>
    <t>Nosník UPE 180, materiál S 235</t>
  </si>
  <si>
    <t>-1282706022</t>
  </si>
  <si>
    <t>764.006</t>
  </si>
  <si>
    <t>Schodišťové stupně, pororošty, upínky</t>
  </si>
  <si>
    <t>1237126802</t>
  </si>
  <si>
    <t>764.007</t>
  </si>
  <si>
    <t>Sestavení, svaření, očištění, žárové zinkování</t>
  </si>
  <si>
    <t>-627566242</t>
  </si>
  <si>
    <t>764.008</t>
  </si>
  <si>
    <t>Nátěr (1x základní + 2x vrchní)</t>
  </si>
  <si>
    <t>2056352190</t>
  </si>
  <si>
    <t>764.009</t>
  </si>
  <si>
    <t>Jeřábové práce</t>
  </si>
  <si>
    <t>-1920919073</t>
  </si>
  <si>
    <t>764.010</t>
  </si>
  <si>
    <t>Montáž ocelové konstrukce</t>
  </si>
  <si>
    <t>617150037</t>
  </si>
  <si>
    <t>764.011</t>
  </si>
  <si>
    <t>-651241012</t>
  </si>
  <si>
    <t>764.012</t>
  </si>
  <si>
    <t>Příprava osazení konstrukce na střechu, úprava střešního pláště, hydroizolace</t>
  </si>
  <si>
    <t>1295525595</t>
  </si>
  <si>
    <t>2023/071-4 - MaR</t>
  </si>
  <si>
    <t>HORA Eustach</t>
  </si>
  <si>
    <t>Ing. Toman</t>
  </si>
  <si>
    <t xml:space="preserve">    742 - Elektroinstalace - slaboproud</t>
  </si>
  <si>
    <t>742</t>
  </si>
  <si>
    <t>Elektroinstalace - slaboproud</t>
  </si>
  <si>
    <t>742.001</t>
  </si>
  <si>
    <t>Řídicí systém,vystrojení dle přílohy C-04 (automatizační stanice pro měření, regulaci a automatizaci budov,Komunikační rozhraní BACnet/IP;2-portový Ethernetový switch;16 vestavěných vstupů/výstupů: 12 univerzálních vstupů/výstupů, 4 reléové výstupy</t>
  </si>
  <si>
    <t>-177687494</t>
  </si>
  <si>
    <t>742.002</t>
  </si>
  <si>
    <t>Programové vybavení pro řídící jednotku - 1 SW komunikační, 1x SW aplikační pro PLC, 1x SW projekt</t>
  </si>
  <si>
    <t>-1763966372</t>
  </si>
  <si>
    <t>742.003</t>
  </si>
  <si>
    <t>Programové vybavení pro přenos dat na DSP:_x000d_
1 kpl SW aplikační pro přenos dat protokolem ETHERNET</t>
  </si>
  <si>
    <t>-1836651760</t>
  </si>
  <si>
    <t>742.004</t>
  </si>
  <si>
    <t>Programové vybavení pro vizualizaci na dispečinku, zasílání poruchových _x000d_
1 ks SW aplikační pro vizualizaci na DSP</t>
  </si>
  <si>
    <t>2058277337</t>
  </si>
  <si>
    <t>742.005</t>
  </si>
  <si>
    <t>Programové vybavení pro práci s daty:_x000d_
1 ks Úprava a vytvoření provozních deníků</t>
  </si>
  <si>
    <t>513632318</t>
  </si>
  <si>
    <t>742.006</t>
  </si>
  <si>
    <t>kabel SXKD-6A-STP-LSOH, uložení pevné, vč.montáže</t>
  </si>
  <si>
    <t>150400575</t>
  </si>
  <si>
    <t>742.007</t>
  </si>
  <si>
    <t>Utěsnění kabelových prostupů konstrukcemi, včetně materiálu, vč. protipožárních ucpávek_x000d_
Vrtání, bourání prostupů pro elektroinstalaci, včetně zapravení a začištění, Ø do 100 mm, včetně vrtání a bourání prostupů v podlahách, stěnách a stropech_x000d_
připojení</t>
  </si>
  <si>
    <t>826369274</t>
  </si>
  <si>
    <t>742.008</t>
  </si>
  <si>
    <t>Vrtání, bourání prostupů pro elektroinstalaci, včetně zapravení a začištění, Ø do 100 mm, včetně vrtání a bourání prostupů v podlahách, stěnách a stropech</t>
  </si>
  <si>
    <t>-1378357835</t>
  </si>
  <si>
    <t>742.009</t>
  </si>
  <si>
    <t>připojení komunikace převodníku TCB-IFMB641TLE: TCClink a RS-485, vč.připojení napájení</t>
  </si>
  <si>
    <t>-1039709577</t>
  </si>
  <si>
    <t>742.010</t>
  </si>
  <si>
    <t>připojení RM1 (PLC) protokolem ETHERNET do stávajícího datového rozvaděče R.14</t>
  </si>
  <si>
    <t>1826542198</t>
  </si>
  <si>
    <t>742.011</t>
  </si>
  <si>
    <t>nastavení přístrojů</t>
  </si>
  <si>
    <t>-926038293</t>
  </si>
  <si>
    <t>742.012</t>
  </si>
  <si>
    <t>funkční zkoušky, individuální a kompexní zkoušky, odladění SW</t>
  </si>
  <si>
    <t>1787207800</t>
  </si>
  <si>
    <t>742.013</t>
  </si>
  <si>
    <t>Výrobní technická a projektová dokumentace, dopracování RPD</t>
  </si>
  <si>
    <t>-2072025572</t>
  </si>
  <si>
    <t>742.014</t>
  </si>
  <si>
    <t>projektová dokumentace skutečného stavu</t>
  </si>
  <si>
    <t>-23838622</t>
  </si>
  <si>
    <t>742.015</t>
  </si>
  <si>
    <t>doprava</t>
  </si>
  <si>
    <t>-127027923</t>
  </si>
  <si>
    <t>742.016</t>
  </si>
  <si>
    <t>začlenění VZT do stávajícího systému řízení a vizualizace (ALFAMIK ProCop), řízení, přenos informací, vizualizace na dispečinku, přenos diagnostických a provozních informací</t>
  </si>
  <si>
    <t>1220835157</t>
  </si>
  <si>
    <t>2023/071-5 - Silnoproudá eltech., el. komunikace</t>
  </si>
  <si>
    <t xml:space="preserve">    741 - Elektroinstalace - silnoproud</t>
  </si>
  <si>
    <t xml:space="preserve">      D1 - Specifikace rozvaděčů a vystrojení</t>
  </si>
  <si>
    <t xml:space="preserve">      D2 - Specifikace zařízení SKŘ</t>
  </si>
  <si>
    <t xml:space="preserve">      D3 - Specifikace kabeláží</t>
  </si>
  <si>
    <t xml:space="preserve">      D4 - Ostatní</t>
  </si>
  <si>
    <t>741</t>
  </si>
  <si>
    <t>Elektroinstalace - silnoproud</t>
  </si>
  <si>
    <t>Specifikace rozvaděčů a vystrojení</t>
  </si>
  <si>
    <t>Pol12</t>
  </si>
  <si>
    <t>elektrotechnolog. rozvaděč šxvxh 600x2000x500mm, 1 pole, IP65/IP20, oceloplechový, RAL 7035, vč. Příslušenství</t>
  </si>
  <si>
    <t>Pol13</t>
  </si>
  <si>
    <t>Vystrojení dle přílohy D-04 (hlavní vypínač,servisní zásuvky, vstupní přepěťová ochrana (SPD T1,T2, impulsní výbojový proud (10/350 µs) Iimp25,00kA), transformátor 230/24VDC, kontrolní napěťové relé, MET, osvětlení rozvaděče-dále viz výkresová dokumentace</t>
  </si>
  <si>
    <t>Pol14</t>
  </si>
  <si>
    <t>Krabicová rozvodnice IP65</t>
  </si>
  <si>
    <t>Pol15</t>
  </si>
  <si>
    <t>Krabicová rozvodnice IP67, nástěnná a stropní montáž, šedá, šířka: 122 mm, hloubka: 44,6 mm, délka: 122,0 mm, včetně svorkovnice</t>
  </si>
  <si>
    <t>Specifikace zařízení SKŘ</t>
  </si>
  <si>
    <t>Pol16</t>
  </si>
  <si>
    <t>Prostorový přepínač 3-st.otáček ventilátorů Provozní napětí: 24-250 V AC Zatížitelnost výstupních kontaktů při 250 V AC: 0,2 až 6(2) A Samostatný 3-st. přepínač otáček ventilátorů</t>
  </si>
  <si>
    <t>Specifikace kabeláží</t>
  </si>
  <si>
    <t>Pol17</t>
  </si>
  <si>
    <t>kabel 1-CXKE-R 4x25, uložení pevné, vč.montáže</t>
  </si>
  <si>
    <t>Pol18</t>
  </si>
  <si>
    <t>kabel 1-CXKE-R-J 5x6, uložení pevné, vč.montáže</t>
  </si>
  <si>
    <t>Pol19</t>
  </si>
  <si>
    <t>kabel 1-CXKE-R-J 5x2,5, uložení pevné, vč.montáže</t>
  </si>
  <si>
    <t>Pol20</t>
  </si>
  <si>
    <t>kabel 1-CXKE-R-J 3x1,5, uložení pevné, vč.montáže</t>
  </si>
  <si>
    <t>Pol21</t>
  </si>
  <si>
    <t>kabel 1-CXKE-R-O 2x1,5, uložení pevné, vč.montáže</t>
  </si>
  <si>
    <t>Pol22</t>
  </si>
  <si>
    <t>zhotovení doplňujícího pospojení, vodič CYA 25 z/ž, uložení pevné, vč.montáže</t>
  </si>
  <si>
    <t>Pol23</t>
  </si>
  <si>
    <t xml:space="preserve">zhotovení doplňujícího pospojení, vodič  CYA 6 z/ž, uložení pevné, vč.montáže</t>
  </si>
  <si>
    <t>Pol24</t>
  </si>
  <si>
    <t>zhotovení doplňujícího pospojení, vodič FeZn pr.10, uložení pevné, vč.montáže, vč.svorek a přechodových dílů</t>
  </si>
  <si>
    <t>Pol25</t>
  </si>
  <si>
    <t>Montážní, spojovací, připojovací a upevňovací materiál, nerez 316L</t>
  </si>
  <si>
    <t>Pol26</t>
  </si>
  <si>
    <t>elektroinstalační vkládací lišta LV18x13</t>
  </si>
  <si>
    <t>Pol27</t>
  </si>
  <si>
    <t>elektroinstalační vkládací lišta LV40x20</t>
  </si>
  <si>
    <t>Pol28</t>
  </si>
  <si>
    <t>Elektroinstalační kanál 140x60 mm, odolný proti agresivnímu a chemickému prostředí. IP46, Teplotní odolnost -5 - 60 °C</t>
  </si>
  <si>
    <t>Pol29</t>
  </si>
  <si>
    <t xml:space="preserve">Nerezový drátěný kabelový žlab šíře 100mm, výška bočnice 50, nerezová ocel AISI 304 včetně veškerého spojovacího a kotvícího  materiálu (výložníků, spojek, držáků, podpěr, závěsných tyčí, příslušenství pro montáž, AISI 304), kabelové dělící přepážky, víko</t>
  </si>
  <si>
    <t>Pol30</t>
  </si>
  <si>
    <t>Utěsnění kabelových prostupů konstrukcemi, včetně materiálu, vč. protipožárních ucpávek</t>
  </si>
  <si>
    <t>Pol31</t>
  </si>
  <si>
    <t>Pol32</t>
  </si>
  <si>
    <t>úpravy zapojení napájecího rozvaděče v přízemí, realizace vývodu pro napájení RM1 vč. jističe 3P/80A/B, svorkovnice, vnitřní propoje</t>
  </si>
  <si>
    <t>Pol33</t>
  </si>
  <si>
    <t>úprava zapojení spínačů stávajícího osvětlení pro řízení VZT č.M3, M5, M6, M7</t>
  </si>
  <si>
    <t>Pol34</t>
  </si>
  <si>
    <t>výchozí revize</t>
  </si>
  <si>
    <t>Pol35</t>
  </si>
  <si>
    <t>Pol36</t>
  </si>
  <si>
    <t>Pol37</t>
  </si>
  <si>
    <t>vybudování provizorních zařízení před zahájením a v průběhu stavby</t>
  </si>
  <si>
    <t>Pol38</t>
  </si>
  <si>
    <t>Pol39</t>
  </si>
  <si>
    <t>Pol40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</si>
</sst>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34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35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36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37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38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39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40</v>
      </c>
      <c r="E29" s="44"/>
      <c r="F29" s="29" t="s">
        <v>41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42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43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44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45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46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47</v>
      </c>
      <c r="U35" s="51"/>
      <c r="V35" s="51"/>
      <c r="W35" s="51"/>
      <c r="X35" s="53" t="s">
        <v>48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49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50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51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52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51</v>
      </c>
      <c r="AI60" s="39"/>
      <c r="AJ60" s="39"/>
      <c r="AK60" s="39"/>
      <c r="AL60" s="39"/>
      <c r="AM60" s="61" t="s">
        <v>52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53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54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51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52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51</v>
      </c>
      <c r="AI75" s="39"/>
      <c r="AJ75" s="39"/>
      <c r="AK75" s="39"/>
      <c r="AL75" s="39"/>
      <c r="AM75" s="61" t="s">
        <v>52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55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2023/071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Rekonstrukce vzduchotechniky 2.NP transfuzního oddělení, Klatovská nemocnice a.s., Dukelská č.p. 499 na p.č.st. 1284/1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Klatovy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25. 8. 2023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Klatovská nemocnice, a.s., Plzeňská 929, KT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THERMOLUFT KT s.r.o.</v>
      </c>
      <c r="AN89" s="68"/>
      <c r="AO89" s="68"/>
      <c r="AP89" s="68"/>
      <c r="AQ89" s="37"/>
      <c r="AR89" s="41"/>
      <c r="AS89" s="78" t="s">
        <v>56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Jan Štětka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57</v>
      </c>
      <c r="D92" s="91"/>
      <c r="E92" s="91"/>
      <c r="F92" s="91"/>
      <c r="G92" s="91"/>
      <c r="H92" s="92"/>
      <c r="I92" s="93" t="s">
        <v>58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59</v>
      </c>
      <c r="AH92" s="91"/>
      <c r="AI92" s="91"/>
      <c r="AJ92" s="91"/>
      <c r="AK92" s="91"/>
      <c r="AL92" s="91"/>
      <c r="AM92" s="91"/>
      <c r="AN92" s="93" t="s">
        <v>60</v>
      </c>
      <c r="AO92" s="91"/>
      <c r="AP92" s="95"/>
      <c r="AQ92" s="96" t="s">
        <v>61</v>
      </c>
      <c r="AR92" s="41"/>
      <c r="AS92" s="97" t="s">
        <v>62</v>
      </c>
      <c r="AT92" s="98" t="s">
        <v>63</v>
      </c>
      <c r="AU92" s="98" t="s">
        <v>64</v>
      </c>
      <c r="AV92" s="98" t="s">
        <v>65</v>
      </c>
      <c r="AW92" s="98" t="s">
        <v>66</v>
      </c>
      <c r="AX92" s="98" t="s">
        <v>67</v>
      </c>
      <c r="AY92" s="98" t="s">
        <v>68</v>
      </c>
      <c r="AZ92" s="98" t="s">
        <v>69</v>
      </c>
      <c r="BA92" s="98" t="s">
        <v>70</v>
      </c>
      <c r="BB92" s="98" t="s">
        <v>71</v>
      </c>
      <c r="BC92" s="98" t="s">
        <v>72</v>
      </c>
      <c r="BD92" s="99" t="s">
        <v>73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74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ROUND(SUM(AG95:AG99),2)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ROUND(SUM(AS95:AS99),2)</f>
        <v>0</v>
      </c>
      <c r="AT94" s="111">
        <f>ROUND(SUM(AV94:AW94),2)</f>
        <v>0</v>
      </c>
      <c r="AU94" s="112">
        <f>ROUND(SUM(AU95:AU99),5)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ROUND(SUM(AZ95:AZ99),2)</f>
        <v>0</v>
      </c>
      <c r="BA94" s="111">
        <f>ROUND(SUM(BA95:BA99),2)</f>
        <v>0</v>
      </c>
      <c r="BB94" s="111">
        <f>ROUND(SUM(BB95:BB99),2)</f>
        <v>0</v>
      </c>
      <c r="BC94" s="111">
        <f>ROUND(SUM(BC95:BC99),2)</f>
        <v>0</v>
      </c>
      <c r="BD94" s="113">
        <f>ROUND(SUM(BD95:BD99),2)</f>
        <v>0</v>
      </c>
      <c r="BE94" s="6"/>
      <c r="BS94" s="114" t="s">
        <v>75</v>
      </c>
      <c r="BT94" s="114" t="s">
        <v>76</v>
      </c>
      <c r="BU94" s="115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24.75" customHeight="1">
      <c r="A95" s="116" t="s">
        <v>80</v>
      </c>
      <c r="B95" s="117"/>
      <c r="C95" s="118"/>
      <c r="D95" s="119" t="s">
        <v>81</v>
      </c>
      <c r="E95" s="119"/>
      <c r="F95" s="119"/>
      <c r="G95" s="119"/>
      <c r="H95" s="119"/>
      <c r="I95" s="120"/>
      <c r="J95" s="119" t="s">
        <v>82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'2023-071-1a - Vzduchotech...'!J30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83</v>
      </c>
      <c r="AR95" s="123"/>
      <c r="AS95" s="124">
        <v>0</v>
      </c>
      <c r="AT95" s="125">
        <f>ROUND(SUM(AV95:AW95),2)</f>
        <v>0</v>
      </c>
      <c r="AU95" s="126">
        <f>'2023-071-1a - Vzduchotech...'!P127</f>
        <v>0</v>
      </c>
      <c r="AV95" s="125">
        <f>'2023-071-1a - Vzduchotech...'!J33</f>
        <v>0</v>
      </c>
      <c r="AW95" s="125">
        <f>'2023-071-1a - Vzduchotech...'!J34</f>
        <v>0</v>
      </c>
      <c r="AX95" s="125">
        <f>'2023-071-1a - Vzduchotech...'!J35</f>
        <v>0</v>
      </c>
      <c r="AY95" s="125">
        <f>'2023-071-1a - Vzduchotech...'!J36</f>
        <v>0</v>
      </c>
      <c r="AZ95" s="125">
        <f>'2023-071-1a - Vzduchotech...'!F33</f>
        <v>0</v>
      </c>
      <c r="BA95" s="125">
        <f>'2023-071-1a - Vzduchotech...'!F34</f>
        <v>0</v>
      </c>
      <c r="BB95" s="125">
        <f>'2023-071-1a - Vzduchotech...'!F35</f>
        <v>0</v>
      </c>
      <c r="BC95" s="125">
        <f>'2023-071-1a - Vzduchotech...'!F36</f>
        <v>0</v>
      </c>
      <c r="BD95" s="127">
        <f>'2023-071-1a - Vzduchotech...'!F37</f>
        <v>0</v>
      </c>
      <c r="BE95" s="7"/>
      <c r="BT95" s="128" t="s">
        <v>84</v>
      </c>
      <c r="BV95" s="128" t="s">
        <v>78</v>
      </c>
      <c r="BW95" s="128" t="s">
        <v>85</v>
      </c>
      <c r="BX95" s="128" t="s">
        <v>5</v>
      </c>
      <c r="CL95" s="128" t="s">
        <v>1</v>
      </c>
      <c r="CM95" s="128" t="s">
        <v>86</v>
      </c>
    </row>
    <row r="96" s="7" customFormat="1" ht="24.75" customHeight="1">
      <c r="A96" s="116" t="s">
        <v>80</v>
      </c>
      <c r="B96" s="117"/>
      <c r="C96" s="118"/>
      <c r="D96" s="119" t="s">
        <v>87</v>
      </c>
      <c r="E96" s="119"/>
      <c r="F96" s="119"/>
      <c r="G96" s="119"/>
      <c r="H96" s="119"/>
      <c r="I96" s="120"/>
      <c r="J96" s="119" t="s">
        <v>88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'2023-071-2 - Klimatizace'!J30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83</v>
      </c>
      <c r="AR96" s="123"/>
      <c r="AS96" s="124">
        <v>0</v>
      </c>
      <c r="AT96" s="125">
        <f>ROUND(SUM(AV96:AW96),2)</f>
        <v>0</v>
      </c>
      <c r="AU96" s="126">
        <f>'2023-071-2 - Klimatizace'!P121</f>
        <v>0</v>
      </c>
      <c r="AV96" s="125">
        <f>'2023-071-2 - Klimatizace'!J33</f>
        <v>0</v>
      </c>
      <c r="AW96" s="125">
        <f>'2023-071-2 - Klimatizace'!J34</f>
        <v>0</v>
      </c>
      <c r="AX96" s="125">
        <f>'2023-071-2 - Klimatizace'!J35</f>
        <v>0</v>
      </c>
      <c r="AY96" s="125">
        <f>'2023-071-2 - Klimatizace'!J36</f>
        <v>0</v>
      </c>
      <c r="AZ96" s="125">
        <f>'2023-071-2 - Klimatizace'!F33</f>
        <v>0</v>
      </c>
      <c r="BA96" s="125">
        <f>'2023-071-2 - Klimatizace'!F34</f>
        <v>0</v>
      </c>
      <c r="BB96" s="125">
        <f>'2023-071-2 - Klimatizace'!F35</f>
        <v>0</v>
      </c>
      <c r="BC96" s="125">
        <f>'2023-071-2 - Klimatizace'!F36</f>
        <v>0</v>
      </c>
      <c r="BD96" s="127">
        <f>'2023-071-2 - Klimatizace'!F37</f>
        <v>0</v>
      </c>
      <c r="BE96" s="7"/>
      <c r="BT96" s="128" t="s">
        <v>84</v>
      </c>
      <c r="BV96" s="128" t="s">
        <v>78</v>
      </c>
      <c r="BW96" s="128" t="s">
        <v>89</v>
      </c>
      <c r="BX96" s="128" t="s">
        <v>5</v>
      </c>
      <c r="CL96" s="128" t="s">
        <v>1</v>
      </c>
      <c r="CM96" s="128" t="s">
        <v>86</v>
      </c>
    </row>
    <row r="97" s="7" customFormat="1" ht="24.75" customHeight="1">
      <c r="A97" s="116" t="s">
        <v>80</v>
      </c>
      <c r="B97" s="117"/>
      <c r="C97" s="118"/>
      <c r="D97" s="119" t="s">
        <v>90</v>
      </c>
      <c r="E97" s="119"/>
      <c r="F97" s="119"/>
      <c r="G97" s="119"/>
      <c r="H97" s="119"/>
      <c r="I97" s="120"/>
      <c r="J97" s="119" t="s">
        <v>91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'2023-071-3 - Nosná konstr...'!J30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83</v>
      </c>
      <c r="AR97" s="123"/>
      <c r="AS97" s="124">
        <v>0</v>
      </c>
      <c r="AT97" s="125">
        <f>ROUND(SUM(AV97:AW97),2)</f>
        <v>0</v>
      </c>
      <c r="AU97" s="126">
        <f>'2023-071-3 - Nosná konstr...'!P118</f>
        <v>0</v>
      </c>
      <c r="AV97" s="125">
        <f>'2023-071-3 - Nosná konstr...'!J33</f>
        <v>0</v>
      </c>
      <c r="AW97" s="125">
        <f>'2023-071-3 - Nosná konstr...'!J34</f>
        <v>0</v>
      </c>
      <c r="AX97" s="125">
        <f>'2023-071-3 - Nosná konstr...'!J35</f>
        <v>0</v>
      </c>
      <c r="AY97" s="125">
        <f>'2023-071-3 - Nosná konstr...'!J36</f>
        <v>0</v>
      </c>
      <c r="AZ97" s="125">
        <f>'2023-071-3 - Nosná konstr...'!F33</f>
        <v>0</v>
      </c>
      <c r="BA97" s="125">
        <f>'2023-071-3 - Nosná konstr...'!F34</f>
        <v>0</v>
      </c>
      <c r="BB97" s="125">
        <f>'2023-071-3 - Nosná konstr...'!F35</f>
        <v>0</v>
      </c>
      <c r="BC97" s="125">
        <f>'2023-071-3 - Nosná konstr...'!F36</f>
        <v>0</v>
      </c>
      <c r="BD97" s="127">
        <f>'2023-071-3 - Nosná konstr...'!F37</f>
        <v>0</v>
      </c>
      <c r="BE97" s="7"/>
      <c r="BT97" s="128" t="s">
        <v>84</v>
      </c>
      <c r="BV97" s="128" t="s">
        <v>78</v>
      </c>
      <c r="BW97" s="128" t="s">
        <v>92</v>
      </c>
      <c r="BX97" s="128" t="s">
        <v>5</v>
      </c>
      <c r="CL97" s="128" t="s">
        <v>1</v>
      </c>
      <c r="CM97" s="128" t="s">
        <v>86</v>
      </c>
    </row>
    <row r="98" s="7" customFormat="1" ht="24.75" customHeight="1">
      <c r="A98" s="116" t="s">
        <v>80</v>
      </c>
      <c r="B98" s="117"/>
      <c r="C98" s="118"/>
      <c r="D98" s="119" t="s">
        <v>93</v>
      </c>
      <c r="E98" s="119"/>
      <c r="F98" s="119"/>
      <c r="G98" s="119"/>
      <c r="H98" s="119"/>
      <c r="I98" s="120"/>
      <c r="J98" s="119" t="s">
        <v>94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'2023-071-4 - MaR'!J30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83</v>
      </c>
      <c r="AR98" s="123"/>
      <c r="AS98" s="124">
        <v>0</v>
      </c>
      <c r="AT98" s="125">
        <f>ROUND(SUM(AV98:AW98),2)</f>
        <v>0</v>
      </c>
      <c r="AU98" s="126">
        <f>'2023-071-4 - MaR'!P118</f>
        <v>0</v>
      </c>
      <c r="AV98" s="125">
        <f>'2023-071-4 - MaR'!J33</f>
        <v>0</v>
      </c>
      <c r="AW98" s="125">
        <f>'2023-071-4 - MaR'!J34</f>
        <v>0</v>
      </c>
      <c r="AX98" s="125">
        <f>'2023-071-4 - MaR'!J35</f>
        <v>0</v>
      </c>
      <c r="AY98" s="125">
        <f>'2023-071-4 - MaR'!J36</f>
        <v>0</v>
      </c>
      <c r="AZ98" s="125">
        <f>'2023-071-4 - MaR'!F33</f>
        <v>0</v>
      </c>
      <c r="BA98" s="125">
        <f>'2023-071-4 - MaR'!F34</f>
        <v>0</v>
      </c>
      <c r="BB98" s="125">
        <f>'2023-071-4 - MaR'!F35</f>
        <v>0</v>
      </c>
      <c r="BC98" s="125">
        <f>'2023-071-4 - MaR'!F36</f>
        <v>0</v>
      </c>
      <c r="BD98" s="127">
        <f>'2023-071-4 - MaR'!F37</f>
        <v>0</v>
      </c>
      <c r="BE98" s="7"/>
      <c r="BT98" s="128" t="s">
        <v>84</v>
      </c>
      <c r="BV98" s="128" t="s">
        <v>78</v>
      </c>
      <c r="BW98" s="128" t="s">
        <v>95</v>
      </c>
      <c r="BX98" s="128" t="s">
        <v>5</v>
      </c>
      <c r="CL98" s="128" t="s">
        <v>1</v>
      </c>
      <c r="CM98" s="128" t="s">
        <v>86</v>
      </c>
    </row>
    <row r="99" s="7" customFormat="1" ht="24.75" customHeight="1">
      <c r="A99" s="116" t="s">
        <v>80</v>
      </c>
      <c r="B99" s="117"/>
      <c r="C99" s="118"/>
      <c r="D99" s="119" t="s">
        <v>96</v>
      </c>
      <c r="E99" s="119"/>
      <c r="F99" s="119"/>
      <c r="G99" s="119"/>
      <c r="H99" s="119"/>
      <c r="I99" s="120"/>
      <c r="J99" s="119" t="s">
        <v>97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'2023-071-5 - Silnoproudá ...'!J30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83</v>
      </c>
      <c r="AR99" s="123"/>
      <c r="AS99" s="129">
        <v>0</v>
      </c>
      <c r="AT99" s="130">
        <f>ROUND(SUM(AV99:AW99),2)</f>
        <v>0</v>
      </c>
      <c r="AU99" s="131">
        <f>'2023-071-5 - Silnoproudá ...'!P122</f>
        <v>0</v>
      </c>
      <c r="AV99" s="130">
        <f>'2023-071-5 - Silnoproudá ...'!J33</f>
        <v>0</v>
      </c>
      <c r="AW99" s="130">
        <f>'2023-071-5 - Silnoproudá ...'!J34</f>
        <v>0</v>
      </c>
      <c r="AX99" s="130">
        <f>'2023-071-5 - Silnoproudá ...'!J35</f>
        <v>0</v>
      </c>
      <c r="AY99" s="130">
        <f>'2023-071-5 - Silnoproudá ...'!J36</f>
        <v>0</v>
      </c>
      <c r="AZ99" s="130">
        <f>'2023-071-5 - Silnoproudá ...'!F33</f>
        <v>0</v>
      </c>
      <c r="BA99" s="130">
        <f>'2023-071-5 - Silnoproudá ...'!F34</f>
        <v>0</v>
      </c>
      <c r="BB99" s="130">
        <f>'2023-071-5 - Silnoproudá ...'!F35</f>
        <v>0</v>
      </c>
      <c r="BC99" s="130">
        <f>'2023-071-5 - Silnoproudá ...'!F36</f>
        <v>0</v>
      </c>
      <c r="BD99" s="132">
        <f>'2023-071-5 - Silnoproudá ...'!F37</f>
        <v>0</v>
      </c>
      <c r="BE99" s="7"/>
      <c r="BT99" s="128" t="s">
        <v>84</v>
      </c>
      <c r="BV99" s="128" t="s">
        <v>78</v>
      </c>
      <c r="BW99" s="128" t="s">
        <v>98</v>
      </c>
      <c r="BX99" s="128" t="s">
        <v>5</v>
      </c>
      <c r="CL99" s="128" t="s">
        <v>1</v>
      </c>
      <c r="CM99" s="128" t="s">
        <v>86</v>
      </c>
    </row>
    <row r="100" s="2" customFormat="1" ht="30" customHeight="1">
      <c r="A100" s="35"/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  <c r="AG100" s="37"/>
      <c r="AH100" s="37"/>
      <c r="AI100" s="37"/>
      <c r="AJ100" s="37"/>
      <c r="AK100" s="37"/>
      <c r="AL100" s="37"/>
      <c r="AM100" s="37"/>
      <c r="AN100" s="37"/>
      <c r="AO100" s="37"/>
      <c r="AP100" s="37"/>
      <c r="AQ100" s="37"/>
      <c r="AR100" s="41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  <row r="101" s="2" customFormat="1" ht="6.96" customHeight="1">
      <c r="A101" s="35"/>
      <c r="B101" s="63"/>
      <c r="C101" s="64"/>
      <c r="D101" s="64"/>
      <c r="E101" s="64"/>
      <c r="F101" s="64"/>
      <c r="G101" s="64"/>
      <c r="H101" s="64"/>
      <c r="I101" s="64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</sheetData>
  <sheetProtection sheet="1" formatColumns="0" formatRows="0" objects="1" scenarios="1" spinCount="100000" saltValue="1Yn84hesUcl8BUYBj5eHacPgfdRN91vzvQ2l8V2UqraQmo44KLYR3upOrejEZ2GKUz6x/Cgo6YHRRH0N2YDUog==" hashValue="qMw3/8RmRvmj/bqufFtuF3egg56Ag4VFzDfWyG5y1h9M5TmJ4n0lu8Alcu722bXlnc81qpt847kNOSdkie2Lpw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2023-071-1a - Vzduchotech...'!C2" display="/"/>
    <hyperlink ref="A96" location="'2023-071-2 - Klimatizace'!C2" display="/"/>
    <hyperlink ref="A97" location="'2023-071-3 - Nosná konstr...'!C2" display="/"/>
    <hyperlink ref="A98" location="'2023-071-4 - MaR'!C2" display="/"/>
    <hyperlink ref="A99" location="'2023-071-5 - Silnoproudá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Rekonstrukce vzduchotechniky 2.NP transfuzního oddělení, Klatovská nemocnice a.s., Dukelská č.p. 499 na p.č.st. 1284/1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25. 8. 2023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102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ROUND((SUM(BE127:BE371)),  2)</f>
        <v>0</v>
      </c>
      <c r="G33" s="35"/>
      <c r="H33" s="35"/>
      <c r="I33" s="152">
        <v>0.20999999999999999</v>
      </c>
      <c r="J33" s="151">
        <f>ROUND(((SUM(BE127:BE371))*I33),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ROUND((SUM(BF127:BF371)),  2)</f>
        <v>0</v>
      </c>
      <c r="G34" s="35"/>
      <c r="H34" s="35"/>
      <c r="I34" s="152">
        <v>0.14999999999999999</v>
      </c>
      <c r="J34" s="151">
        <f>ROUND(((SUM(BF127:BF371))*I34),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ROUND((SUM(BG127:BG371)),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ROUND((SUM(BH127:BH371)),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ROUND((SUM(BI127:BI371)),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>Rekonstrukce vzduchotechniky 2.NP transfuzního oddělení, Klatovská nemocnice a.s., Dukelská č.p. 499 na p.č.st. 1284/1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2023/071-1a - Vzduchotechnika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Klatovy</v>
      </c>
      <c r="G89" s="37"/>
      <c r="H89" s="37"/>
      <c r="I89" s="29" t="s">
        <v>22</v>
      </c>
      <c r="J89" s="76" t="str">
        <f>IF(J12="","",J12)</f>
        <v>25. 8. 2023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Klatovská nemocnice</v>
      </c>
      <c r="G91" s="37"/>
      <c r="H91" s="37"/>
      <c r="I91" s="29" t="s">
        <v>30</v>
      </c>
      <c r="J91" s="33" t="str">
        <f>E21</f>
        <v>THERMOLUFT 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Jan Štětka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104</v>
      </c>
      <c r="D94" s="173"/>
      <c r="E94" s="173"/>
      <c r="F94" s="173"/>
      <c r="G94" s="173"/>
      <c r="H94" s="173"/>
      <c r="I94" s="173"/>
      <c r="J94" s="174" t="s">
        <v>105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106</v>
      </c>
      <c r="D96" s="37"/>
      <c r="E96" s="37"/>
      <c r="F96" s="37"/>
      <c r="G96" s="37"/>
      <c r="H96" s="37"/>
      <c r="I96" s="37"/>
      <c r="J96" s="107">
        <f>J127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hidden="1" s="9" customFormat="1" ht="24.96" customHeight="1">
      <c r="A97" s="9"/>
      <c r="B97" s="176"/>
      <c r="C97" s="177"/>
      <c r="D97" s="178" t="s">
        <v>108</v>
      </c>
      <c r="E97" s="179"/>
      <c r="F97" s="179"/>
      <c r="G97" s="179"/>
      <c r="H97" s="179"/>
      <c r="I97" s="179"/>
      <c r="J97" s="180">
        <f>J128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109</v>
      </c>
      <c r="E98" s="185"/>
      <c r="F98" s="185"/>
      <c r="G98" s="185"/>
      <c r="H98" s="185"/>
      <c r="I98" s="185"/>
      <c r="J98" s="186">
        <f>J129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82"/>
      <c r="C99" s="183"/>
      <c r="D99" s="184" t="s">
        <v>110</v>
      </c>
      <c r="E99" s="185"/>
      <c r="F99" s="185"/>
      <c r="G99" s="185"/>
      <c r="H99" s="185"/>
      <c r="I99" s="185"/>
      <c r="J99" s="186">
        <f>J142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9.92" customHeight="1">
      <c r="A100" s="10"/>
      <c r="B100" s="182"/>
      <c r="C100" s="183"/>
      <c r="D100" s="184" t="s">
        <v>111</v>
      </c>
      <c r="E100" s="185"/>
      <c r="F100" s="185"/>
      <c r="G100" s="185"/>
      <c r="H100" s="185"/>
      <c r="I100" s="185"/>
      <c r="J100" s="186">
        <f>J250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9.92" customHeight="1">
      <c r="A101" s="10"/>
      <c r="B101" s="182"/>
      <c r="C101" s="183"/>
      <c r="D101" s="184" t="s">
        <v>112</v>
      </c>
      <c r="E101" s="185"/>
      <c r="F101" s="185"/>
      <c r="G101" s="185"/>
      <c r="H101" s="185"/>
      <c r="I101" s="185"/>
      <c r="J101" s="186">
        <f>J257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9.92" customHeight="1">
      <c r="A102" s="10"/>
      <c r="B102" s="182"/>
      <c r="C102" s="183"/>
      <c r="D102" s="184" t="s">
        <v>113</v>
      </c>
      <c r="E102" s="185"/>
      <c r="F102" s="185"/>
      <c r="G102" s="185"/>
      <c r="H102" s="185"/>
      <c r="I102" s="185"/>
      <c r="J102" s="186">
        <f>J272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10" customFormat="1" ht="19.92" customHeight="1">
      <c r="A103" s="10"/>
      <c r="B103" s="182"/>
      <c r="C103" s="183"/>
      <c r="D103" s="184" t="s">
        <v>114</v>
      </c>
      <c r="E103" s="185"/>
      <c r="F103" s="185"/>
      <c r="G103" s="185"/>
      <c r="H103" s="185"/>
      <c r="I103" s="185"/>
      <c r="J103" s="186">
        <f>J282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82"/>
      <c r="C104" s="183"/>
      <c r="D104" s="184" t="s">
        <v>115</v>
      </c>
      <c r="E104" s="185"/>
      <c r="F104" s="185"/>
      <c r="G104" s="185"/>
      <c r="H104" s="185"/>
      <c r="I104" s="185"/>
      <c r="J104" s="186">
        <f>J299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82"/>
      <c r="C105" s="183"/>
      <c r="D105" s="184" t="s">
        <v>116</v>
      </c>
      <c r="E105" s="185"/>
      <c r="F105" s="185"/>
      <c r="G105" s="185"/>
      <c r="H105" s="185"/>
      <c r="I105" s="185"/>
      <c r="J105" s="186">
        <f>J314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82"/>
      <c r="C106" s="183"/>
      <c r="D106" s="184" t="s">
        <v>117</v>
      </c>
      <c r="E106" s="185"/>
      <c r="F106" s="185"/>
      <c r="G106" s="185"/>
      <c r="H106" s="185"/>
      <c r="I106" s="185"/>
      <c r="J106" s="186">
        <f>J331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82"/>
      <c r="C107" s="183"/>
      <c r="D107" s="184" t="s">
        <v>118</v>
      </c>
      <c r="E107" s="185"/>
      <c r="F107" s="185"/>
      <c r="G107" s="185"/>
      <c r="H107" s="185"/>
      <c r="I107" s="185"/>
      <c r="J107" s="186">
        <f>J362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2" customFormat="1" ht="21.84" customHeight="1">
      <c r="A108" s="35"/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hidden="1" s="2" customFormat="1" ht="6.96" customHeight="1">
      <c r="A109" s="35"/>
      <c r="B109" s="63"/>
      <c r="C109" s="64"/>
      <c r="D109" s="64"/>
      <c r="E109" s="64"/>
      <c r="F109" s="64"/>
      <c r="G109" s="64"/>
      <c r="H109" s="64"/>
      <c r="I109" s="64"/>
      <c r="J109" s="64"/>
      <c r="K109" s="64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hidden="1"/>
    <row r="111" hidden="1"/>
    <row r="112" hidden="1"/>
    <row r="113" s="2" customFormat="1" ht="6.96" customHeight="1">
      <c r="A113" s="35"/>
      <c r="B113" s="65"/>
      <c r="C113" s="66"/>
      <c r="D113" s="66"/>
      <c r="E113" s="66"/>
      <c r="F113" s="66"/>
      <c r="G113" s="66"/>
      <c r="H113" s="66"/>
      <c r="I113" s="66"/>
      <c r="J113" s="66"/>
      <c r="K113" s="66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4.96" customHeight="1">
      <c r="A114" s="35"/>
      <c r="B114" s="36"/>
      <c r="C114" s="20" t="s">
        <v>119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16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6.25" customHeight="1">
      <c r="A117" s="35"/>
      <c r="B117" s="36"/>
      <c r="C117" s="37"/>
      <c r="D117" s="37"/>
      <c r="E117" s="171" t="str">
        <f>E7</f>
        <v>Rekonstrukce vzduchotechniky 2.NP transfuzního oddělení, Klatovská nemocnice a.s., Dukelská č.p. 499 na p.č.st. 1284/1</v>
      </c>
      <c r="F117" s="29"/>
      <c r="G117" s="29"/>
      <c r="H117" s="29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100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6.5" customHeight="1">
      <c r="A119" s="35"/>
      <c r="B119" s="36"/>
      <c r="C119" s="37"/>
      <c r="D119" s="37"/>
      <c r="E119" s="73" t="str">
        <f>E9</f>
        <v>2023/071-1a - Vzduchotechnika</v>
      </c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20</v>
      </c>
      <c r="D121" s="37"/>
      <c r="E121" s="37"/>
      <c r="F121" s="24" t="str">
        <f>F12</f>
        <v>Klatovy</v>
      </c>
      <c r="G121" s="37"/>
      <c r="H121" s="37"/>
      <c r="I121" s="29" t="s">
        <v>22</v>
      </c>
      <c r="J121" s="76" t="str">
        <f>IF(J12="","",J12)</f>
        <v>25. 8. 2023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6.96" customHeight="1">
      <c r="A122" s="35"/>
      <c r="B122" s="36"/>
      <c r="C122" s="37"/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25.65" customHeight="1">
      <c r="A123" s="35"/>
      <c r="B123" s="36"/>
      <c r="C123" s="29" t="s">
        <v>24</v>
      </c>
      <c r="D123" s="37"/>
      <c r="E123" s="37"/>
      <c r="F123" s="24" t="str">
        <f>E15</f>
        <v>Klatovská nemocnice</v>
      </c>
      <c r="G123" s="37"/>
      <c r="H123" s="37"/>
      <c r="I123" s="29" t="s">
        <v>30</v>
      </c>
      <c r="J123" s="33" t="str">
        <f>E21</f>
        <v>THERMOLUFT KT s.r.o.</v>
      </c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5.15" customHeight="1">
      <c r="A124" s="35"/>
      <c r="B124" s="36"/>
      <c r="C124" s="29" t="s">
        <v>28</v>
      </c>
      <c r="D124" s="37"/>
      <c r="E124" s="37"/>
      <c r="F124" s="24" t="str">
        <f>IF(E18="","",E18)</f>
        <v>Vyplň údaj</v>
      </c>
      <c r="G124" s="37"/>
      <c r="H124" s="37"/>
      <c r="I124" s="29" t="s">
        <v>33</v>
      </c>
      <c r="J124" s="33" t="str">
        <f>E24</f>
        <v>Jan Štětka</v>
      </c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0.32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11" customFormat="1" ht="29.28" customHeight="1">
      <c r="A126" s="188"/>
      <c r="B126" s="189"/>
      <c r="C126" s="190" t="s">
        <v>120</v>
      </c>
      <c r="D126" s="191" t="s">
        <v>61</v>
      </c>
      <c r="E126" s="191" t="s">
        <v>57</v>
      </c>
      <c r="F126" s="191" t="s">
        <v>58</v>
      </c>
      <c r="G126" s="191" t="s">
        <v>121</v>
      </c>
      <c r="H126" s="191" t="s">
        <v>122</v>
      </c>
      <c r="I126" s="191" t="s">
        <v>123</v>
      </c>
      <c r="J126" s="192" t="s">
        <v>105</v>
      </c>
      <c r="K126" s="193" t="s">
        <v>124</v>
      </c>
      <c r="L126" s="194"/>
      <c r="M126" s="97" t="s">
        <v>1</v>
      </c>
      <c r="N126" s="98" t="s">
        <v>40</v>
      </c>
      <c r="O126" s="98" t="s">
        <v>125</v>
      </c>
      <c r="P126" s="98" t="s">
        <v>126</v>
      </c>
      <c r="Q126" s="98" t="s">
        <v>127</v>
      </c>
      <c r="R126" s="98" t="s">
        <v>128</v>
      </c>
      <c r="S126" s="98" t="s">
        <v>129</v>
      </c>
      <c r="T126" s="99" t="s">
        <v>130</v>
      </c>
      <c r="U126" s="188"/>
      <c r="V126" s="188"/>
      <c r="W126" s="188"/>
      <c r="X126" s="188"/>
      <c r="Y126" s="188"/>
      <c r="Z126" s="188"/>
      <c r="AA126" s="188"/>
      <c r="AB126" s="188"/>
      <c r="AC126" s="188"/>
      <c r="AD126" s="188"/>
      <c r="AE126" s="188"/>
    </row>
    <row r="127" s="2" customFormat="1" ht="22.8" customHeight="1">
      <c r="A127" s="35"/>
      <c r="B127" s="36"/>
      <c r="C127" s="104" t="s">
        <v>131</v>
      </c>
      <c r="D127" s="37"/>
      <c r="E127" s="37"/>
      <c r="F127" s="37"/>
      <c r="G127" s="37"/>
      <c r="H127" s="37"/>
      <c r="I127" s="37"/>
      <c r="J127" s="195">
        <f>BK127</f>
        <v>0</v>
      </c>
      <c r="K127" s="37"/>
      <c r="L127" s="41"/>
      <c r="M127" s="100"/>
      <c r="N127" s="196"/>
      <c r="O127" s="101"/>
      <c r="P127" s="197">
        <f>P128</f>
        <v>0</v>
      </c>
      <c r="Q127" s="101"/>
      <c r="R127" s="197">
        <f>R128</f>
        <v>0</v>
      </c>
      <c r="S127" s="101"/>
      <c r="T127" s="198">
        <f>T128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75</v>
      </c>
      <c r="AU127" s="14" t="s">
        <v>107</v>
      </c>
      <c r="BK127" s="199">
        <f>BK128</f>
        <v>0</v>
      </c>
    </row>
    <row r="128" s="12" customFormat="1" ht="25.92" customHeight="1">
      <c r="A128" s="12"/>
      <c r="B128" s="200"/>
      <c r="C128" s="201"/>
      <c r="D128" s="202" t="s">
        <v>75</v>
      </c>
      <c r="E128" s="203" t="s">
        <v>132</v>
      </c>
      <c r="F128" s="203" t="s">
        <v>82</v>
      </c>
      <c r="G128" s="201"/>
      <c r="H128" s="201"/>
      <c r="I128" s="204"/>
      <c r="J128" s="205">
        <f>BK128</f>
        <v>0</v>
      </c>
      <c r="K128" s="201"/>
      <c r="L128" s="206"/>
      <c r="M128" s="207"/>
      <c r="N128" s="208"/>
      <c r="O128" s="208"/>
      <c r="P128" s="209">
        <f>P129+P142+P250+P257+P272+P282+P299+P314+P331+P362</f>
        <v>0</v>
      </c>
      <c r="Q128" s="208"/>
      <c r="R128" s="209">
        <f>R129+R142+R250+R257+R272+R282+R299+R314+R331+R362</f>
        <v>0</v>
      </c>
      <c r="S128" s="208"/>
      <c r="T128" s="210">
        <f>T129+T142+T250+T257+T272+T282+T299+T314+T331+T362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1" t="s">
        <v>84</v>
      </c>
      <c r="AT128" s="212" t="s">
        <v>75</v>
      </c>
      <c r="AU128" s="212" t="s">
        <v>76</v>
      </c>
      <c r="AY128" s="211" t="s">
        <v>133</v>
      </c>
      <c r="BK128" s="213">
        <f>BK129+BK142+BK250+BK257+BK272+BK282+BK299+BK314+BK331+BK362</f>
        <v>0</v>
      </c>
    </row>
    <row r="129" s="12" customFormat="1" ht="22.8" customHeight="1">
      <c r="A129" s="12"/>
      <c r="B129" s="200"/>
      <c r="C129" s="201"/>
      <c r="D129" s="202" t="s">
        <v>75</v>
      </c>
      <c r="E129" s="214" t="s">
        <v>134</v>
      </c>
      <c r="F129" s="214" t="s">
        <v>135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SUM(P130:P141)</f>
        <v>0</v>
      </c>
      <c r="Q129" s="208"/>
      <c r="R129" s="209">
        <f>SUM(R130:R141)</f>
        <v>0</v>
      </c>
      <c r="S129" s="208"/>
      <c r="T129" s="210">
        <f>SUM(T130:T141)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84</v>
      </c>
      <c r="AT129" s="212" t="s">
        <v>75</v>
      </c>
      <c r="AU129" s="212" t="s">
        <v>84</v>
      </c>
      <c r="AY129" s="211" t="s">
        <v>133</v>
      </c>
      <c r="BK129" s="213">
        <f>SUM(BK130:BK141)</f>
        <v>0</v>
      </c>
    </row>
    <row r="130" s="2" customFormat="1" ht="21.75" customHeight="1">
      <c r="A130" s="35"/>
      <c r="B130" s="36"/>
      <c r="C130" s="216" t="s">
        <v>84</v>
      </c>
      <c r="D130" s="216" t="s">
        <v>136</v>
      </c>
      <c r="E130" s="217" t="s">
        <v>137</v>
      </c>
      <c r="F130" s="218" t="s">
        <v>138</v>
      </c>
      <c r="G130" s="219" t="s">
        <v>139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140</v>
      </c>
      <c r="AT130" s="228" t="s">
        <v>136</v>
      </c>
      <c r="AU130" s="228" t="s">
        <v>86</v>
      </c>
      <c r="AY130" s="14" t="s">
        <v>133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140</v>
      </c>
      <c r="BM130" s="228" t="s">
        <v>86</v>
      </c>
    </row>
    <row r="131" s="2" customFormat="1" ht="21.75" customHeight="1">
      <c r="A131" s="35"/>
      <c r="B131" s="36"/>
      <c r="C131" s="216" t="s">
        <v>86</v>
      </c>
      <c r="D131" s="216" t="s">
        <v>136</v>
      </c>
      <c r="E131" s="217" t="s">
        <v>141</v>
      </c>
      <c r="F131" s="218" t="s">
        <v>142</v>
      </c>
      <c r="G131" s="219" t="s">
        <v>139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140</v>
      </c>
      <c r="AT131" s="228" t="s">
        <v>136</v>
      </c>
      <c r="AU131" s="228" t="s">
        <v>86</v>
      </c>
      <c r="AY131" s="14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140</v>
      </c>
      <c r="BM131" s="228" t="s">
        <v>140</v>
      </c>
    </row>
    <row r="132" s="2" customFormat="1" ht="21.75" customHeight="1">
      <c r="A132" s="35"/>
      <c r="B132" s="36"/>
      <c r="C132" s="216" t="s">
        <v>143</v>
      </c>
      <c r="D132" s="216" t="s">
        <v>136</v>
      </c>
      <c r="E132" s="217" t="s">
        <v>144</v>
      </c>
      <c r="F132" s="218" t="s">
        <v>145</v>
      </c>
      <c r="G132" s="219" t="s">
        <v>139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140</v>
      </c>
      <c r="AT132" s="228" t="s">
        <v>136</v>
      </c>
      <c r="AU132" s="228" t="s">
        <v>86</v>
      </c>
      <c r="AY132" s="14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140</v>
      </c>
      <c r="BM132" s="228" t="s">
        <v>146</v>
      </c>
    </row>
    <row r="133" s="2" customFormat="1" ht="24.15" customHeight="1">
      <c r="A133" s="35"/>
      <c r="B133" s="36"/>
      <c r="C133" s="216" t="s">
        <v>140</v>
      </c>
      <c r="D133" s="216" t="s">
        <v>136</v>
      </c>
      <c r="E133" s="217" t="s">
        <v>147</v>
      </c>
      <c r="F133" s="218" t="s">
        <v>148</v>
      </c>
      <c r="G133" s="219" t="s">
        <v>139</v>
      </c>
      <c r="H133" s="220">
        <v>4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140</v>
      </c>
      <c r="AT133" s="228" t="s">
        <v>136</v>
      </c>
      <c r="AU133" s="228" t="s">
        <v>86</v>
      </c>
      <c r="AY133" s="14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140</v>
      </c>
      <c r="BM133" s="228" t="s">
        <v>149</v>
      </c>
    </row>
    <row r="134" s="2" customFormat="1" ht="24.15" customHeight="1">
      <c r="A134" s="35"/>
      <c r="B134" s="36"/>
      <c r="C134" s="216" t="s">
        <v>150</v>
      </c>
      <c r="D134" s="216" t="s">
        <v>136</v>
      </c>
      <c r="E134" s="217" t="s">
        <v>151</v>
      </c>
      <c r="F134" s="218" t="s">
        <v>152</v>
      </c>
      <c r="G134" s="219" t="s">
        <v>139</v>
      </c>
      <c r="H134" s="220">
        <v>10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140</v>
      </c>
      <c r="AT134" s="228" t="s">
        <v>136</v>
      </c>
      <c r="AU134" s="228" t="s">
        <v>86</v>
      </c>
      <c r="AY134" s="14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140</v>
      </c>
      <c r="BM134" s="228" t="s">
        <v>153</v>
      </c>
    </row>
    <row r="135" s="2" customFormat="1" ht="21.75" customHeight="1">
      <c r="A135" s="35"/>
      <c r="B135" s="36"/>
      <c r="C135" s="216" t="s">
        <v>146</v>
      </c>
      <c r="D135" s="216" t="s">
        <v>136</v>
      </c>
      <c r="E135" s="217" t="s">
        <v>154</v>
      </c>
      <c r="F135" s="218" t="s">
        <v>155</v>
      </c>
      <c r="G135" s="219" t="s">
        <v>156</v>
      </c>
      <c r="H135" s="220">
        <v>120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140</v>
      </c>
      <c r="AT135" s="228" t="s">
        <v>136</v>
      </c>
      <c r="AU135" s="228" t="s">
        <v>86</v>
      </c>
      <c r="AY135" s="14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140</v>
      </c>
      <c r="BM135" s="228" t="s">
        <v>157</v>
      </c>
    </row>
    <row r="136" s="2" customFormat="1" ht="24.15" customHeight="1">
      <c r="A136" s="35"/>
      <c r="B136" s="36"/>
      <c r="C136" s="216" t="s">
        <v>158</v>
      </c>
      <c r="D136" s="216" t="s">
        <v>136</v>
      </c>
      <c r="E136" s="217" t="s">
        <v>159</v>
      </c>
      <c r="F136" s="218" t="s">
        <v>160</v>
      </c>
      <c r="G136" s="219" t="s">
        <v>156</v>
      </c>
      <c r="H136" s="220">
        <v>12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140</v>
      </c>
      <c r="AT136" s="228" t="s">
        <v>136</v>
      </c>
      <c r="AU136" s="228" t="s">
        <v>86</v>
      </c>
      <c r="AY136" s="14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140</v>
      </c>
      <c r="BM136" s="228" t="s">
        <v>161</v>
      </c>
    </row>
    <row r="137" s="2" customFormat="1" ht="33" customHeight="1">
      <c r="A137" s="35"/>
      <c r="B137" s="36"/>
      <c r="C137" s="216" t="s">
        <v>149</v>
      </c>
      <c r="D137" s="216" t="s">
        <v>136</v>
      </c>
      <c r="E137" s="217" t="s">
        <v>162</v>
      </c>
      <c r="F137" s="218" t="s">
        <v>163</v>
      </c>
      <c r="G137" s="219" t="s">
        <v>139</v>
      </c>
      <c r="H137" s="220">
        <v>2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140</v>
      </c>
      <c r="AT137" s="228" t="s">
        <v>136</v>
      </c>
      <c r="AU137" s="228" t="s">
        <v>86</v>
      </c>
      <c r="AY137" s="14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140</v>
      </c>
      <c r="BM137" s="228" t="s">
        <v>164</v>
      </c>
    </row>
    <row r="138" s="2" customFormat="1" ht="16.5" customHeight="1">
      <c r="A138" s="35"/>
      <c r="B138" s="36"/>
      <c r="C138" s="216" t="s">
        <v>165</v>
      </c>
      <c r="D138" s="216" t="s">
        <v>136</v>
      </c>
      <c r="E138" s="217" t="s">
        <v>166</v>
      </c>
      <c r="F138" s="218" t="s">
        <v>167</v>
      </c>
      <c r="G138" s="219" t="s">
        <v>139</v>
      </c>
      <c r="H138" s="220">
        <v>30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140</v>
      </c>
      <c r="AT138" s="228" t="s">
        <v>136</v>
      </c>
      <c r="AU138" s="228" t="s">
        <v>86</v>
      </c>
      <c r="AY138" s="14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140</v>
      </c>
      <c r="BM138" s="228" t="s">
        <v>168</v>
      </c>
    </row>
    <row r="139" s="2" customFormat="1" ht="16.5" customHeight="1">
      <c r="A139" s="35"/>
      <c r="B139" s="36"/>
      <c r="C139" s="216" t="s">
        <v>153</v>
      </c>
      <c r="D139" s="216" t="s">
        <v>136</v>
      </c>
      <c r="E139" s="217" t="s">
        <v>169</v>
      </c>
      <c r="F139" s="218" t="s">
        <v>170</v>
      </c>
      <c r="G139" s="219" t="s">
        <v>171</v>
      </c>
      <c r="H139" s="220">
        <v>100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140</v>
      </c>
      <c r="AT139" s="228" t="s">
        <v>136</v>
      </c>
      <c r="AU139" s="228" t="s">
        <v>86</v>
      </c>
      <c r="AY139" s="14" t="s">
        <v>133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140</v>
      </c>
      <c r="BM139" s="228" t="s">
        <v>172</v>
      </c>
    </row>
    <row r="140" s="2" customFormat="1" ht="16.5" customHeight="1">
      <c r="A140" s="35"/>
      <c r="B140" s="36"/>
      <c r="C140" s="216" t="s">
        <v>173</v>
      </c>
      <c r="D140" s="216" t="s">
        <v>136</v>
      </c>
      <c r="E140" s="217" t="s">
        <v>174</v>
      </c>
      <c r="F140" s="218" t="s">
        <v>175</v>
      </c>
      <c r="G140" s="219" t="s">
        <v>176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140</v>
      </c>
      <c r="AT140" s="228" t="s">
        <v>136</v>
      </c>
      <c r="AU140" s="228" t="s">
        <v>86</v>
      </c>
      <c r="AY140" s="14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140</v>
      </c>
      <c r="BM140" s="228" t="s">
        <v>177</v>
      </c>
    </row>
    <row r="141" s="2" customFormat="1" ht="24.15" customHeight="1">
      <c r="A141" s="35"/>
      <c r="B141" s="36"/>
      <c r="C141" s="230" t="s">
        <v>178</v>
      </c>
      <c r="D141" s="230" t="s">
        <v>179</v>
      </c>
      <c r="E141" s="231" t="s">
        <v>180</v>
      </c>
      <c r="F141" s="232" t="s">
        <v>181</v>
      </c>
      <c r="G141" s="233" t="s">
        <v>139</v>
      </c>
      <c r="H141" s="234">
        <v>1</v>
      </c>
      <c r="I141" s="235"/>
      <c r="J141" s="236">
        <f>ROUND(I141*H141,2)</f>
        <v>0</v>
      </c>
      <c r="K141" s="237"/>
      <c r="L141" s="238"/>
      <c r="M141" s="239" t="s">
        <v>1</v>
      </c>
      <c r="N141" s="240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149</v>
      </c>
      <c r="AT141" s="228" t="s">
        <v>179</v>
      </c>
      <c r="AU141" s="228" t="s">
        <v>86</v>
      </c>
      <c r="AY141" s="14" t="s">
        <v>133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140</v>
      </c>
      <c r="BM141" s="228" t="s">
        <v>182</v>
      </c>
    </row>
    <row r="142" s="12" customFormat="1" ht="22.8" customHeight="1">
      <c r="A142" s="12"/>
      <c r="B142" s="200"/>
      <c r="C142" s="201"/>
      <c r="D142" s="202" t="s">
        <v>75</v>
      </c>
      <c r="E142" s="214" t="s">
        <v>183</v>
      </c>
      <c r="F142" s="214" t="s">
        <v>184</v>
      </c>
      <c r="G142" s="201"/>
      <c r="H142" s="201"/>
      <c r="I142" s="204"/>
      <c r="J142" s="215">
        <f>BK142</f>
        <v>0</v>
      </c>
      <c r="K142" s="201"/>
      <c r="L142" s="206"/>
      <c r="M142" s="207"/>
      <c r="N142" s="208"/>
      <c r="O142" s="208"/>
      <c r="P142" s="209">
        <f>SUM(P143:P249)</f>
        <v>0</v>
      </c>
      <c r="Q142" s="208"/>
      <c r="R142" s="209">
        <f>SUM(R143:R249)</f>
        <v>0</v>
      </c>
      <c r="S142" s="208"/>
      <c r="T142" s="210">
        <f>SUM(T143:T249)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1" t="s">
        <v>84</v>
      </c>
      <c r="AT142" s="212" t="s">
        <v>75</v>
      </c>
      <c r="AU142" s="212" t="s">
        <v>84</v>
      </c>
      <c r="AY142" s="211" t="s">
        <v>133</v>
      </c>
      <c r="BK142" s="213">
        <f>SUM(BK143:BK249)</f>
        <v>0</v>
      </c>
    </row>
    <row r="143" s="2" customFormat="1" ht="66.75" customHeight="1">
      <c r="A143" s="35"/>
      <c r="B143" s="36"/>
      <c r="C143" s="216" t="s">
        <v>157</v>
      </c>
      <c r="D143" s="216" t="s">
        <v>136</v>
      </c>
      <c r="E143" s="217" t="s">
        <v>185</v>
      </c>
      <c r="F143" s="218" t="s">
        <v>186</v>
      </c>
      <c r="G143" s="219" t="s">
        <v>139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140</v>
      </c>
      <c r="AT143" s="228" t="s">
        <v>136</v>
      </c>
      <c r="AU143" s="228" t="s">
        <v>86</v>
      </c>
      <c r="AY143" s="14" t="s">
        <v>133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140</v>
      </c>
      <c r="BM143" s="228" t="s">
        <v>187</v>
      </c>
    </row>
    <row r="144" s="2" customFormat="1" ht="33" customHeight="1">
      <c r="A144" s="35"/>
      <c r="B144" s="36"/>
      <c r="C144" s="216" t="s">
        <v>188</v>
      </c>
      <c r="D144" s="216" t="s">
        <v>136</v>
      </c>
      <c r="E144" s="217" t="s">
        <v>189</v>
      </c>
      <c r="F144" s="218" t="s">
        <v>190</v>
      </c>
      <c r="G144" s="219" t="s">
        <v>139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140</v>
      </c>
      <c r="AT144" s="228" t="s">
        <v>136</v>
      </c>
      <c r="AU144" s="228" t="s">
        <v>86</v>
      </c>
      <c r="AY144" s="14" t="s">
        <v>133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140</v>
      </c>
      <c r="BM144" s="228" t="s">
        <v>191</v>
      </c>
    </row>
    <row r="145" s="2" customFormat="1" ht="21.75" customHeight="1">
      <c r="A145" s="35"/>
      <c r="B145" s="36"/>
      <c r="C145" s="216" t="s">
        <v>161</v>
      </c>
      <c r="D145" s="216" t="s">
        <v>136</v>
      </c>
      <c r="E145" s="217" t="s">
        <v>192</v>
      </c>
      <c r="F145" s="218" t="s">
        <v>193</v>
      </c>
      <c r="G145" s="219" t="s">
        <v>139</v>
      </c>
      <c r="H145" s="220">
        <v>11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140</v>
      </c>
      <c r="AT145" s="228" t="s">
        <v>136</v>
      </c>
      <c r="AU145" s="228" t="s">
        <v>86</v>
      </c>
      <c r="AY145" s="14" t="s">
        <v>133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140</v>
      </c>
      <c r="BM145" s="228" t="s">
        <v>194</v>
      </c>
    </row>
    <row r="146" s="2" customFormat="1" ht="21.75" customHeight="1">
      <c r="A146" s="35"/>
      <c r="B146" s="36"/>
      <c r="C146" s="216" t="s">
        <v>8</v>
      </c>
      <c r="D146" s="216" t="s">
        <v>136</v>
      </c>
      <c r="E146" s="217" t="s">
        <v>195</v>
      </c>
      <c r="F146" s="218" t="s">
        <v>196</v>
      </c>
      <c r="G146" s="219" t="s">
        <v>139</v>
      </c>
      <c r="H146" s="220">
        <v>15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41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140</v>
      </c>
      <c r="AT146" s="228" t="s">
        <v>136</v>
      </c>
      <c r="AU146" s="228" t="s">
        <v>86</v>
      </c>
      <c r="AY146" s="14" t="s">
        <v>133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140</v>
      </c>
      <c r="BM146" s="228" t="s">
        <v>197</v>
      </c>
    </row>
    <row r="147" s="2" customFormat="1" ht="21.75" customHeight="1">
      <c r="A147" s="35"/>
      <c r="B147" s="36"/>
      <c r="C147" s="216" t="s">
        <v>164</v>
      </c>
      <c r="D147" s="216" t="s">
        <v>136</v>
      </c>
      <c r="E147" s="217" t="s">
        <v>198</v>
      </c>
      <c r="F147" s="218" t="s">
        <v>199</v>
      </c>
      <c r="G147" s="219" t="s">
        <v>139</v>
      </c>
      <c r="H147" s="220">
        <v>10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140</v>
      </c>
      <c r="AT147" s="228" t="s">
        <v>136</v>
      </c>
      <c r="AU147" s="228" t="s">
        <v>86</v>
      </c>
      <c r="AY147" s="14" t="s">
        <v>133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140</v>
      </c>
      <c r="BM147" s="228" t="s">
        <v>200</v>
      </c>
    </row>
    <row r="148" s="2" customFormat="1" ht="21.75" customHeight="1">
      <c r="A148" s="35"/>
      <c r="B148" s="36"/>
      <c r="C148" s="216" t="s">
        <v>201</v>
      </c>
      <c r="D148" s="216" t="s">
        <v>136</v>
      </c>
      <c r="E148" s="217" t="s">
        <v>202</v>
      </c>
      <c r="F148" s="218" t="s">
        <v>203</v>
      </c>
      <c r="G148" s="219" t="s">
        <v>139</v>
      </c>
      <c r="H148" s="220">
        <v>16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140</v>
      </c>
      <c r="AT148" s="228" t="s">
        <v>136</v>
      </c>
      <c r="AU148" s="228" t="s">
        <v>86</v>
      </c>
      <c r="AY148" s="14" t="s">
        <v>133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140</v>
      </c>
      <c r="BM148" s="228" t="s">
        <v>204</v>
      </c>
    </row>
    <row r="149" s="2" customFormat="1" ht="33" customHeight="1">
      <c r="A149" s="35"/>
      <c r="B149" s="36"/>
      <c r="C149" s="216" t="s">
        <v>168</v>
      </c>
      <c r="D149" s="216" t="s">
        <v>136</v>
      </c>
      <c r="E149" s="217" t="s">
        <v>205</v>
      </c>
      <c r="F149" s="218" t="s">
        <v>206</v>
      </c>
      <c r="G149" s="219" t="s">
        <v>139</v>
      </c>
      <c r="H149" s="220">
        <v>6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140</v>
      </c>
      <c r="AT149" s="228" t="s">
        <v>136</v>
      </c>
      <c r="AU149" s="228" t="s">
        <v>86</v>
      </c>
      <c r="AY149" s="14" t="s">
        <v>133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140</v>
      </c>
      <c r="BM149" s="228" t="s">
        <v>207</v>
      </c>
    </row>
    <row r="150" s="2" customFormat="1" ht="33" customHeight="1">
      <c r="A150" s="35"/>
      <c r="B150" s="36"/>
      <c r="C150" s="216" t="s">
        <v>208</v>
      </c>
      <c r="D150" s="216" t="s">
        <v>136</v>
      </c>
      <c r="E150" s="217" t="s">
        <v>209</v>
      </c>
      <c r="F150" s="218" t="s">
        <v>210</v>
      </c>
      <c r="G150" s="219" t="s">
        <v>139</v>
      </c>
      <c r="H150" s="220">
        <v>6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140</v>
      </c>
      <c r="AT150" s="228" t="s">
        <v>136</v>
      </c>
      <c r="AU150" s="228" t="s">
        <v>86</v>
      </c>
      <c r="AY150" s="14" t="s">
        <v>133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140</v>
      </c>
      <c r="BM150" s="228" t="s">
        <v>211</v>
      </c>
    </row>
    <row r="151" s="2" customFormat="1" ht="16.5" customHeight="1">
      <c r="A151" s="35"/>
      <c r="B151" s="36"/>
      <c r="C151" s="216" t="s">
        <v>172</v>
      </c>
      <c r="D151" s="216" t="s">
        <v>136</v>
      </c>
      <c r="E151" s="217" t="s">
        <v>212</v>
      </c>
      <c r="F151" s="218" t="s">
        <v>213</v>
      </c>
      <c r="G151" s="219" t="s">
        <v>139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140</v>
      </c>
      <c r="AT151" s="228" t="s">
        <v>136</v>
      </c>
      <c r="AU151" s="228" t="s">
        <v>86</v>
      </c>
      <c r="AY151" s="14" t="s">
        <v>133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140</v>
      </c>
      <c r="BM151" s="228" t="s">
        <v>214</v>
      </c>
    </row>
    <row r="152" s="2" customFormat="1" ht="16.5" customHeight="1">
      <c r="A152" s="35"/>
      <c r="B152" s="36"/>
      <c r="C152" s="216" t="s">
        <v>7</v>
      </c>
      <c r="D152" s="216" t="s">
        <v>136</v>
      </c>
      <c r="E152" s="217" t="s">
        <v>215</v>
      </c>
      <c r="F152" s="218" t="s">
        <v>216</v>
      </c>
      <c r="G152" s="219" t="s">
        <v>139</v>
      </c>
      <c r="H152" s="220">
        <v>3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140</v>
      </c>
      <c r="AT152" s="228" t="s">
        <v>136</v>
      </c>
      <c r="AU152" s="228" t="s">
        <v>86</v>
      </c>
      <c r="AY152" s="14" t="s">
        <v>133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140</v>
      </c>
      <c r="BM152" s="228" t="s">
        <v>217</v>
      </c>
    </row>
    <row r="153" s="2" customFormat="1" ht="16.5" customHeight="1">
      <c r="A153" s="35"/>
      <c r="B153" s="36"/>
      <c r="C153" s="216" t="s">
        <v>177</v>
      </c>
      <c r="D153" s="216" t="s">
        <v>136</v>
      </c>
      <c r="E153" s="217" t="s">
        <v>218</v>
      </c>
      <c r="F153" s="218" t="s">
        <v>219</v>
      </c>
      <c r="G153" s="219" t="s">
        <v>139</v>
      </c>
      <c r="H153" s="220">
        <v>2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140</v>
      </c>
      <c r="AT153" s="228" t="s">
        <v>136</v>
      </c>
      <c r="AU153" s="228" t="s">
        <v>86</v>
      </c>
      <c r="AY153" s="14" t="s">
        <v>133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140</v>
      </c>
      <c r="BM153" s="228" t="s">
        <v>220</v>
      </c>
    </row>
    <row r="154" s="2" customFormat="1" ht="16.5" customHeight="1">
      <c r="A154" s="35"/>
      <c r="B154" s="36"/>
      <c r="C154" s="216" t="s">
        <v>221</v>
      </c>
      <c r="D154" s="216" t="s">
        <v>136</v>
      </c>
      <c r="E154" s="217" t="s">
        <v>222</v>
      </c>
      <c r="F154" s="218" t="s">
        <v>223</v>
      </c>
      <c r="G154" s="219" t="s">
        <v>139</v>
      </c>
      <c r="H154" s="220">
        <v>3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140</v>
      </c>
      <c r="AT154" s="228" t="s">
        <v>136</v>
      </c>
      <c r="AU154" s="228" t="s">
        <v>86</v>
      </c>
      <c r="AY154" s="14" t="s">
        <v>133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140</v>
      </c>
      <c r="BM154" s="228" t="s">
        <v>224</v>
      </c>
    </row>
    <row r="155" s="2" customFormat="1" ht="24.15" customHeight="1">
      <c r="A155" s="35"/>
      <c r="B155" s="36"/>
      <c r="C155" s="216" t="s">
        <v>187</v>
      </c>
      <c r="D155" s="216" t="s">
        <v>136</v>
      </c>
      <c r="E155" s="217" t="s">
        <v>225</v>
      </c>
      <c r="F155" s="218" t="s">
        <v>226</v>
      </c>
      <c r="G155" s="219" t="s">
        <v>139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140</v>
      </c>
      <c r="AT155" s="228" t="s">
        <v>136</v>
      </c>
      <c r="AU155" s="228" t="s">
        <v>86</v>
      </c>
      <c r="AY155" s="14" t="s">
        <v>133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140</v>
      </c>
      <c r="BM155" s="228" t="s">
        <v>227</v>
      </c>
    </row>
    <row r="156" s="2" customFormat="1" ht="24.15" customHeight="1">
      <c r="A156" s="35"/>
      <c r="B156" s="36"/>
      <c r="C156" s="216" t="s">
        <v>228</v>
      </c>
      <c r="D156" s="216" t="s">
        <v>136</v>
      </c>
      <c r="E156" s="217" t="s">
        <v>229</v>
      </c>
      <c r="F156" s="218" t="s">
        <v>230</v>
      </c>
      <c r="G156" s="219" t="s">
        <v>139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140</v>
      </c>
      <c r="AT156" s="228" t="s">
        <v>136</v>
      </c>
      <c r="AU156" s="228" t="s">
        <v>86</v>
      </c>
      <c r="AY156" s="14" t="s">
        <v>133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140</v>
      </c>
      <c r="BM156" s="228" t="s">
        <v>231</v>
      </c>
    </row>
    <row r="157" s="2" customFormat="1" ht="24.15" customHeight="1">
      <c r="A157" s="35"/>
      <c r="B157" s="36"/>
      <c r="C157" s="216" t="s">
        <v>191</v>
      </c>
      <c r="D157" s="216" t="s">
        <v>136</v>
      </c>
      <c r="E157" s="217" t="s">
        <v>232</v>
      </c>
      <c r="F157" s="218" t="s">
        <v>233</v>
      </c>
      <c r="G157" s="219" t="s">
        <v>139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140</v>
      </c>
      <c r="AT157" s="228" t="s">
        <v>136</v>
      </c>
      <c r="AU157" s="228" t="s">
        <v>86</v>
      </c>
      <c r="AY157" s="14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140</v>
      </c>
      <c r="BM157" s="228" t="s">
        <v>234</v>
      </c>
    </row>
    <row r="158" s="2" customFormat="1" ht="24.15" customHeight="1">
      <c r="A158" s="35"/>
      <c r="B158" s="36"/>
      <c r="C158" s="216" t="s">
        <v>235</v>
      </c>
      <c r="D158" s="216" t="s">
        <v>136</v>
      </c>
      <c r="E158" s="217" t="s">
        <v>236</v>
      </c>
      <c r="F158" s="218" t="s">
        <v>237</v>
      </c>
      <c r="G158" s="219" t="s">
        <v>139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140</v>
      </c>
      <c r="AT158" s="228" t="s">
        <v>136</v>
      </c>
      <c r="AU158" s="228" t="s">
        <v>86</v>
      </c>
      <c r="AY158" s="14" t="s">
        <v>133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140</v>
      </c>
      <c r="BM158" s="228" t="s">
        <v>238</v>
      </c>
    </row>
    <row r="159" s="2" customFormat="1" ht="24.15" customHeight="1">
      <c r="A159" s="35"/>
      <c r="B159" s="36"/>
      <c r="C159" s="216" t="s">
        <v>194</v>
      </c>
      <c r="D159" s="216" t="s">
        <v>136</v>
      </c>
      <c r="E159" s="217" t="s">
        <v>239</v>
      </c>
      <c r="F159" s="218" t="s">
        <v>240</v>
      </c>
      <c r="G159" s="219" t="s">
        <v>139</v>
      </c>
      <c r="H159" s="220">
        <v>1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140</v>
      </c>
      <c r="AT159" s="228" t="s">
        <v>136</v>
      </c>
      <c r="AU159" s="228" t="s">
        <v>86</v>
      </c>
      <c r="AY159" s="14" t="s">
        <v>133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140</v>
      </c>
      <c r="BM159" s="228" t="s">
        <v>241</v>
      </c>
    </row>
    <row r="160" s="2" customFormat="1" ht="24.15" customHeight="1">
      <c r="A160" s="35"/>
      <c r="B160" s="36"/>
      <c r="C160" s="216" t="s">
        <v>242</v>
      </c>
      <c r="D160" s="216" t="s">
        <v>136</v>
      </c>
      <c r="E160" s="217" t="s">
        <v>243</v>
      </c>
      <c r="F160" s="218" t="s">
        <v>244</v>
      </c>
      <c r="G160" s="219" t="s">
        <v>139</v>
      </c>
      <c r="H160" s="220">
        <v>1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41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140</v>
      </c>
      <c r="AT160" s="228" t="s">
        <v>136</v>
      </c>
      <c r="AU160" s="228" t="s">
        <v>86</v>
      </c>
      <c r="AY160" s="14" t="s">
        <v>133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140</v>
      </c>
      <c r="BM160" s="228" t="s">
        <v>245</v>
      </c>
    </row>
    <row r="161" s="2" customFormat="1" ht="24.15" customHeight="1">
      <c r="A161" s="35"/>
      <c r="B161" s="36"/>
      <c r="C161" s="216" t="s">
        <v>197</v>
      </c>
      <c r="D161" s="216" t="s">
        <v>136</v>
      </c>
      <c r="E161" s="217" t="s">
        <v>246</v>
      </c>
      <c r="F161" s="218" t="s">
        <v>247</v>
      </c>
      <c r="G161" s="219" t="s">
        <v>139</v>
      </c>
      <c r="H161" s="220">
        <v>5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41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140</v>
      </c>
      <c r="AT161" s="228" t="s">
        <v>136</v>
      </c>
      <c r="AU161" s="228" t="s">
        <v>86</v>
      </c>
      <c r="AY161" s="14" t="s">
        <v>133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84</v>
      </c>
      <c r="BK161" s="229">
        <f>ROUND(I161*H161,2)</f>
        <v>0</v>
      </c>
      <c r="BL161" s="14" t="s">
        <v>140</v>
      </c>
      <c r="BM161" s="228" t="s">
        <v>248</v>
      </c>
    </row>
    <row r="162" s="2" customFormat="1" ht="24.15" customHeight="1">
      <c r="A162" s="35"/>
      <c r="B162" s="36"/>
      <c r="C162" s="216" t="s">
        <v>249</v>
      </c>
      <c r="D162" s="216" t="s">
        <v>136</v>
      </c>
      <c r="E162" s="217" t="s">
        <v>250</v>
      </c>
      <c r="F162" s="218" t="s">
        <v>251</v>
      </c>
      <c r="G162" s="219" t="s">
        <v>139</v>
      </c>
      <c r="H162" s="220">
        <v>8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140</v>
      </c>
      <c r="AT162" s="228" t="s">
        <v>136</v>
      </c>
      <c r="AU162" s="228" t="s">
        <v>86</v>
      </c>
      <c r="AY162" s="14" t="s">
        <v>133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140</v>
      </c>
      <c r="BM162" s="228" t="s">
        <v>252</v>
      </c>
    </row>
    <row r="163" s="2" customFormat="1" ht="24.15" customHeight="1">
      <c r="A163" s="35"/>
      <c r="B163" s="36"/>
      <c r="C163" s="216" t="s">
        <v>200</v>
      </c>
      <c r="D163" s="216" t="s">
        <v>136</v>
      </c>
      <c r="E163" s="217" t="s">
        <v>253</v>
      </c>
      <c r="F163" s="218" t="s">
        <v>254</v>
      </c>
      <c r="G163" s="219" t="s">
        <v>139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140</v>
      </c>
      <c r="AT163" s="228" t="s">
        <v>136</v>
      </c>
      <c r="AU163" s="228" t="s">
        <v>86</v>
      </c>
      <c r="AY163" s="14" t="s">
        <v>133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140</v>
      </c>
      <c r="BM163" s="228" t="s">
        <v>255</v>
      </c>
    </row>
    <row r="164" s="2" customFormat="1" ht="24.15" customHeight="1">
      <c r="A164" s="35"/>
      <c r="B164" s="36"/>
      <c r="C164" s="216" t="s">
        <v>256</v>
      </c>
      <c r="D164" s="216" t="s">
        <v>136</v>
      </c>
      <c r="E164" s="217" t="s">
        <v>257</v>
      </c>
      <c r="F164" s="218" t="s">
        <v>258</v>
      </c>
      <c r="G164" s="219" t="s">
        <v>139</v>
      </c>
      <c r="H164" s="220">
        <v>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140</v>
      </c>
      <c r="AT164" s="228" t="s">
        <v>136</v>
      </c>
      <c r="AU164" s="228" t="s">
        <v>86</v>
      </c>
      <c r="AY164" s="14" t="s">
        <v>133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140</v>
      </c>
      <c r="BM164" s="228" t="s">
        <v>259</v>
      </c>
    </row>
    <row r="165" s="2" customFormat="1" ht="24.15" customHeight="1">
      <c r="A165" s="35"/>
      <c r="B165" s="36"/>
      <c r="C165" s="216" t="s">
        <v>204</v>
      </c>
      <c r="D165" s="216" t="s">
        <v>136</v>
      </c>
      <c r="E165" s="217" t="s">
        <v>260</v>
      </c>
      <c r="F165" s="218" t="s">
        <v>261</v>
      </c>
      <c r="G165" s="219" t="s">
        <v>139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140</v>
      </c>
      <c r="AT165" s="228" t="s">
        <v>136</v>
      </c>
      <c r="AU165" s="228" t="s">
        <v>86</v>
      </c>
      <c r="AY165" s="14" t="s">
        <v>133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140</v>
      </c>
      <c r="BM165" s="228" t="s">
        <v>262</v>
      </c>
    </row>
    <row r="166" s="2" customFormat="1" ht="24.15" customHeight="1">
      <c r="A166" s="35"/>
      <c r="B166" s="36"/>
      <c r="C166" s="216" t="s">
        <v>263</v>
      </c>
      <c r="D166" s="216" t="s">
        <v>136</v>
      </c>
      <c r="E166" s="217" t="s">
        <v>264</v>
      </c>
      <c r="F166" s="218" t="s">
        <v>265</v>
      </c>
      <c r="G166" s="219" t="s">
        <v>139</v>
      </c>
      <c r="H166" s="220">
        <v>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140</v>
      </c>
      <c r="AT166" s="228" t="s">
        <v>136</v>
      </c>
      <c r="AU166" s="228" t="s">
        <v>86</v>
      </c>
      <c r="AY166" s="14" t="s">
        <v>133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140</v>
      </c>
      <c r="BM166" s="228" t="s">
        <v>266</v>
      </c>
    </row>
    <row r="167" s="2" customFormat="1" ht="24.15" customHeight="1">
      <c r="A167" s="35"/>
      <c r="B167" s="36"/>
      <c r="C167" s="216" t="s">
        <v>207</v>
      </c>
      <c r="D167" s="216" t="s">
        <v>136</v>
      </c>
      <c r="E167" s="217" t="s">
        <v>267</v>
      </c>
      <c r="F167" s="218" t="s">
        <v>268</v>
      </c>
      <c r="G167" s="219" t="s">
        <v>139</v>
      </c>
      <c r="H167" s="220">
        <v>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140</v>
      </c>
      <c r="AT167" s="228" t="s">
        <v>136</v>
      </c>
      <c r="AU167" s="228" t="s">
        <v>86</v>
      </c>
      <c r="AY167" s="14" t="s">
        <v>133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140</v>
      </c>
      <c r="BM167" s="228" t="s">
        <v>269</v>
      </c>
    </row>
    <row r="168" s="2" customFormat="1" ht="24.15" customHeight="1">
      <c r="A168" s="35"/>
      <c r="B168" s="36"/>
      <c r="C168" s="216" t="s">
        <v>270</v>
      </c>
      <c r="D168" s="216" t="s">
        <v>136</v>
      </c>
      <c r="E168" s="217" t="s">
        <v>271</v>
      </c>
      <c r="F168" s="218" t="s">
        <v>272</v>
      </c>
      <c r="G168" s="219" t="s">
        <v>139</v>
      </c>
      <c r="H168" s="220">
        <v>1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140</v>
      </c>
      <c r="AT168" s="228" t="s">
        <v>136</v>
      </c>
      <c r="AU168" s="228" t="s">
        <v>86</v>
      </c>
      <c r="AY168" s="14" t="s">
        <v>133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140</v>
      </c>
      <c r="BM168" s="228" t="s">
        <v>273</v>
      </c>
    </row>
    <row r="169" s="2" customFormat="1" ht="24.15" customHeight="1">
      <c r="A169" s="35"/>
      <c r="B169" s="36"/>
      <c r="C169" s="216" t="s">
        <v>211</v>
      </c>
      <c r="D169" s="216" t="s">
        <v>136</v>
      </c>
      <c r="E169" s="217" t="s">
        <v>274</v>
      </c>
      <c r="F169" s="218" t="s">
        <v>275</v>
      </c>
      <c r="G169" s="219" t="s">
        <v>139</v>
      </c>
      <c r="H169" s="220">
        <v>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140</v>
      </c>
      <c r="AT169" s="228" t="s">
        <v>136</v>
      </c>
      <c r="AU169" s="228" t="s">
        <v>86</v>
      </c>
      <c r="AY169" s="14" t="s">
        <v>133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140</v>
      </c>
      <c r="BM169" s="228" t="s">
        <v>276</v>
      </c>
    </row>
    <row r="170" s="2" customFormat="1" ht="24.15" customHeight="1">
      <c r="A170" s="35"/>
      <c r="B170" s="36"/>
      <c r="C170" s="216" t="s">
        <v>277</v>
      </c>
      <c r="D170" s="216" t="s">
        <v>136</v>
      </c>
      <c r="E170" s="217" t="s">
        <v>278</v>
      </c>
      <c r="F170" s="218" t="s">
        <v>279</v>
      </c>
      <c r="G170" s="219" t="s">
        <v>139</v>
      </c>
      <c r="H170" s="220">
        <v>1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140</v>
      </c>
      <c r="AT170" s="228" t="s">
        <v>136</v>
      </c>
      <c r="AU170" s="228" t="s">
        <v>86</v>
      </c>
      <c r="AY170" s="14" t="s">
        <v>133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140</v>
      </c>
      <c r="BM170" s="228" t="s">
        <v>280</v>
      </c>
    </row>
    <row r="171" s="2" customFormat="1" ht="24.15" customHeight="1">
      <c r="A171" s="35"/>
      <c r="B171" s="36"/>
      <c r="C171" s="216" t="s">
        <v>214</v>
      </c>
      <c r="D171" s="216" t="s">
        <v>136</v>
      </c>
      <c r="E171" s="217" t="s">
        <v>281</v>
      </c>
      <c r="F171" s="218" t="s">
        <v>282</v>
      </c>
      <c r="G171" s="219" t="s">
        <v>139</v>
      </c>
      <c r="H171" s="220">
        <v>1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140</v>
      </c>
      <c r="AT171" s="228" t="s">
        <v>136</v>
      </c>
      <c r="AU171" s="228" t="s">
        <v>86</v>
      </c>
      <c r="AY171" s="14" t="s">
        <v>133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140</v>
      </c>
      <c r="BM171" s="228" t="s">
        <v>283</v>
      </c>
    </row>
    <row r="172" s="2" customFormat="1" ht="24.15" customHeight="1">
      <c r="A172" s="35"/>
      <c r="B172" s="36"/>
      <c r="C172" s="216" t="s">
        <v>284</v>
      </c>
      <c r="D172" s="216" t="s">
        <v>136</v>
      </c>
      <c r="E172" s="217" t="s">
        <v>285</v>
      </c>
      <c r="F172" s="218" t="s">
        <v>286</v>
      </c>
      <c r="G172" s="219" t="s">
        <v>139</v>
      </c>
      <c r="H172" s="220">
        <v>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41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140</v>
      </c>
      <c r="AT172" s="228" t="s">
        <v>136</v>
      </c>
      <c r="AU172" s="228" t="s">
        <v>86</v>
      </c>
      <c r="AY172" s="14" t="s">
        <v>133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140</v>
      </c>
      <c r="BM172" s="228" t="s">
        <v>287</v>
      </c>
    </row>
    <row r="173" s="2" customFormat="1" ht="24.15" customHeight="1">
      <c r="A173" s="35"/>
      <c r="B173" s="36"/>
      <c r="C173" s="216" t="s">
        <v>217</v>
      </c>
      <c r="D173" s="216" t="s">
        <v>136</v>
      </c>
      <c r="E173" s="217" t="s">
        <v>288</v>
      </c>
      <c r="F173" s="218" t="s">
        <v>289</v>
      </c>
      <c r="G173" s="219" t="s">
        <v>139</v>
      </c>
      <c r="H173" s="220">
        <v>1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41</v>
      </c>
      <c r="O173" s="88"/>
      <c r="P173" s="226">
        <f>O173*H173</f>
        <v>0</v>
      </c>
      <c r="Q173" s="226">
        <v>0</v>
      </c>
      <c r="R173" s="226">
        <f>Q173*H173</f>
        <v>0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140</v>
      </c>
      <c r="AT173" s="228" t="s">
        <v>136</v>
      </c>
      <c r="AU173" s="228" t="s">
        <v>86</v>
      </c>
      <c r="AY173" s="14" t="s">
        <v>133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84</v>
      </c>
      <c r="BK173" s="229">
        <f>ROUND(I173*H173,2)</f>
        <v>0</v>
      </c>
      <c r="BL173" s="14" t="s">
        <v>140</v>
      </c>
      <c r="BM173" s="228" t="s">
        <v>290</v>
      </c>
    </row>
    <row r="174" s="2" customFormat="1" ht="24.15" customHeight="1">
      <c r="A174" s="35"/>
      <c r="B174" s="36"/>
      <c r="C174" s="216" t="s">
        <v>291</v>
      </c>
      <c r="D174" s="216" t="s">
        <v>136</v>
      </c>
      <c r="E174" s="217" t="s">
        <v>292</v>
      </c>
      <c r="F174" s="218" t="s">
        <v>293</v>
      </c>
      <c r="G174" s="219" t="s">
        <v>139</v>
      </c>
      <c r="H174" s="220">
        <v>1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41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140</v>
      </c>
      <c r="AT174" s="228" t="s">
        <v>136</v>
      </c>
      <c r="AU174" s="228" t="s">
        <v>86</v>
      </c>
      <c r="AY174" s="14" t="s">
        <v>133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84</v>
      </c>
      <c r="BK174" s="229">
        <f>ROUND(I174*H174,2)</f>
        <v>0</v>
      </c>
      <c r="BL174" s="14" t="s">
        <v>140</v>
      </c>
      <c r="BM174" s="228" t="s">
        <v>294</v>
      </c>
    </row>
    <row r="175" s="2" customFormat="1" ht="24.15" customHeight="1">
      <c r="A175" s="35"/>
      <c r="B175" s="36"/>
      <c r="C175" s="216" t="s">
        <v>220</v>
      </c>
      <c r="D175" s="216" t="s">
        <v>136</v>
      </c>
      <c r="E175" s="217" t="s">
        <v>295</v>
      </c>
      <c r="F175" s="218" t="s">
        <v>296</v>
      </c>
      <c r="G175" s="219" t="s">
        <v>139</v>
      </c>
      <c r="H175" s="220">
        <v>1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41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140</v>
      </c>
      <c r="AT175" s="228" t="s">
        <v>136</v>
      </c>
      <c r="AU175" s="228" t="s">
        <v>86</v>
      </c>
      <c r="AY175" s="14" t="s">
        <v>133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84</v>
      </c>
      <c r="BK175" s="229">
        <f>ROUND(I175*H175,2)</f>
        <v>0</v>
      </c>
      <c r="BL175" s="14" t="s">
        <v>140</v>
      </c>
      <c r="BM175" s="228" t="s">
        <v>297</v>
      </c>
    </row>
    <row r="176" s="2" customFormat="1" ht="24.15" customHeight="1">
      <c r="A176" s="35"/>
      <c r="B176" s="36"/>
      <c r="C176" s="216" t="s">
        <v>298</v>
      </c>
      <c r="D176" s="216" t="s">
        <v>136</v>
      </c>
      <c r="E176" s="217" t="s">
        <v>299</v>
      </c>
      <c r="F176" s="218" t="s">
        <v>300</v>
      </c>
      <c r="G176" s="219" t="s">
        <v>139</v>
      </c>
      <c r="H176" s="220">
        <v>1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41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140</v>
      </c>
      <c r="AT176" s="228" t="s">
        <v>136</v>
      </c>
      <c r="AU176" s="228" t="s">
        <v>86</v>
      </c>
      <c r="AY176" s="14" t="s">
        <v>133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84</v>
      </c>
      <c r="BK176" s="229">
        <f>ROUND(I176*H176,2)</f>
        <v>0</v>
      </c>
      <c r="BL176" s="14" t="s">
        <v>140</v>
      </c>
      <c r="BM176" s="228" t="s">
        <v>301</v>
      </c>
    </row>
    <row r="177" s="2" customFormat="1" ht="24.15" customHeight="1">
      <c r="A177" s="35"/>
      <c r="B177" s="36"/>
      <c r="C177" s="216" t="s">
        <v>224</v>
      </c>
      <c r="D177" s="216" t="s">
        <v>136</v>
      </c>
      <c r="E177" s="217" t="s">
        <v>302</v>
      </c>
      <c r="F177" s="218" t="s">
        <v>303</v>
      </c>
      <c r="G177" s="219" t="s">
        <v>139</v>
      </c>
      <c r="H177" s="220">
        <v>4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41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140</v>
      </c>
      <c r="AT177" s="228" t="s">
        <v>136</v>
      </c>
      <c r="AU177" s="228" t="s">
        <v>86</v>
      </c>
      <c r="AY177" s="14" t="s">
        <v>133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84</v>
      </c>
      <c r="BK177" s="229">
        <f>ROUND(I177*H177,2)</f>
        <v>0</v>
      </c>
      <c r="BL177" s="14" t="s">
        <v>140</v>
      </c>
      <c r="BM177" s="228" t="s">
        <v>304</v>
      </c>
    </row>
    <row r="178" s="2" customFormat="1" ht="24.15" customHeight="1">
      <c r="A178" s="35"/>
      <c r="B178" s="36"/>
      <c r="C178" s="216" t="s">
        <v>305</v>
      </c>
      <c r="D178" s="216" t="s">
        <v>136</v>
      </c>
      <c r="E178" s="217" t="s">
        <v>306</v>
      </c>
      <c r="F178" s="218" t="s">
        <v>307</v>
      </c>
      <c r="G178" s="219" t="s">
        <v>139</v>
      </c>
      <c r="H178" s="220">
        <v>4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41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140</v>
      </c>
      <c r="AT178" s="228" t="s">
        <v>136</v>
      </c>
      <c r="AU178" s="228" t="s">
        <v>86</v>
      </c>
      <c r="AY178" s="14" t="s">
        <v>133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84</v>
      </c>
      <c r="BK178" s="229">
        <f>ROUND(I178*H178,2)</f>
        <v>0</v>
      </c>
      <c r="BL178" s="14" t="s">
        <v>140</v>
      </c>
      <c r="BM178" s="228" t="s">
        <v>308</v>
      </c>
    </row>
    <row r="179" s="2" customFormat="1" ht="24.15" customHeight="1">
      <c r="A179" s="35"/>
      <c r="B179" s="36"/>
      <c r="C179" s="216" t="s">
        <v>227</v>
      </c>
      <c r="D179" s="216" t="s">
        <v>136</v>
      </c>
      <c r="E179" s="217" t="s">
        <v>309</v>
      </c>
      <c r="F179" s="218" t="s">
        <v>310</v>
      </c>
      <c r="G179" s="219" t="s">
        <v>139</v>
      </c>
      <c r="H179" s="220">
        <v>2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41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140</v>
      </c>
      <c r="AT179" s="228" t="s">
        <v>136</v>
      </c>
      <c r="AU179" s="228" t="s">
        <v>86</v>
      </c>
      <c r="AY179" s="14" t="s">
        <v>133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84</v>
      </c>
      <c r="BK179" s="229">
        <f>ROUND(I179*H179,2)</f>
        <v>0</v>
      </c>
      <c r="BL179" s="14" t="s">
        <v>140</v>
      </c>
      <c r="BM179" s="228" t="s">
        <v>311</v>
      </c>
    </row>
    <row r="180" s="2" customFormat="1" ht="24.15" customHeight="1">
      <c r="A180" s="35"/>
      <c r="B180" s="36"/>
      <c r="C180" s="216" t="s">
        <v>312</v>
      </c>
      <c r="D180" s="216" t="s">
        <v>136</v>
      </c>
      <c r="E180" s="217" t="s">
        <v>313</v>
      </c>
      <c r="F180" s="218" t="s">
        <v>314</v>
      </c>
      <c r="G180" s="219" t="s">
        <v>139</v>
      </c>
      <c r="H180" s="220">
        <v>2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41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140</v>
      </c>
      <c r="AT180" s="228" t="s">
        <v>136</v>
      </c>
      <c r="AU180" s="228" t="s">
        <v>86</v>
      </c>
      <c r="AY180" s="14" t="s">
        <v>133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84</v>
      </c>
      <c r="BK180" s="229">
        <f>ROUND(I180*H180,2)</f>
        <v>0</v>
      </c>
      <c r="BL180" s="14" t="s">
        <v>140</v>
      </c>
      <c r="BM180" s="228" t="s">
        <v>315</v>
      </c>
    </row>
    <row r="181" s="2" customFormat="1" ht="24.15" customHeight="1">
      <c r="A181" s="35"/>
      <c r="B181" s="36"/>
      <c r="C181" s="216" t="s">
        <v>231</v>
      </c>
      <c r="D181" s="216" t="s">
        <v>136</v>
      </c>
      <c r="E181" s="217" t="s">
        <v>316</v>
      </c>
      <c r="F181" s="218" t="s">
        <v>317</v>
      </c>
      <c r="G181" s="219" t="s">
        <v>139</v>
      </c>
      <c r="H181" s="220">
        <v>2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41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140</v>
      </c>
      <c r="AT181" s="228" t="s">
        <v>136</v>
      </c>
      <c r="AU181" s="228" t="s">
        <v>86</v>
      </c>
      <c r="AY181" s="14" t="s">
        <v>133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84</v>
      </c>
      <c r="BK181" s="229">
        <f>ROUND(I181*H181,2)</f>
        <v>0</v>
      </c>
      <c r="BL181" s="14" t="s">
        <v>140</v>
      </c>
      <c r="BM181" s="228" t="s">
        <v>318</v>
      </c>
    </row>
    <row r="182" s="2" customFormat="1" ht="24.15" customHeight="1">
      <c r="A182" s="35"/>
      <c r="B182" s="36"/>
      <c r="C182" s="216" t="s">
        <v>319</v>
      </c>
      <c r="D182" s="216" t="s">
        <v>136</v>
      </c>
      <c r="E182" s="217" t="s">
        <v>320</v>
      </c>
      <c r="F182" s="218" t="s">
        <v>321</v>
      </c>
      <c r="G182" s="219" t="s">
        <v>139</v>
      </c>
      <c r="H182" s="220">
        <v>3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41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140</v>
      </c>
      <c r="AT182" s="228" t="s">
        <v>136</v>
      </c>
      <c r="AU182" s="228" t="s">
        <v>86</v>
      </c>
      <c r="AY182" s="14" t="s">
        <v>133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84</v>
      </c>
      <c r="BK182" s="229">
        <f>ROUND(I182*H182,2)</f>
        <v>0</v>
      </c>
      <c r="BL182" s="14" t="s">
        <v>140</v>
      </c>
      <c r="BM182" s="228" t="s">
        <v>322</v>
      </c>
    </row>
    <row r="183" s="2" customFormat="1" ht="24.15" customHeight="1">
      <c r="A183" s="35"/>
      <c r="B183" s="36"/>
      <c r="C183" s="216" t="s">
        <v>234</v>
      </c>
      <c r="D183" s="216" t="s">
        <v>136</v>
      </c>
      <c r="E183" s="217" t="s">
        <v>323</v>
      </c>
      <c r="F183" s="218" t="s">
        <v>324</v>
      </c>
      <c r="G183" s="219" t="s">
        <v>139</v>
      </c>
      <c r="H183" s="220">
        <v>11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41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140</v>
      </c>
      <c r="AT183" s="228" t="s">
        <v>136</v>
      </c>
      <c r="AU183" s="228" t="s">
        <v>86</v>
      </c>
      <c r="AY183" s="14" t="s">
        <v>133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84</v>
      </c>
      <c r="BK183" s="229">
        <f>ROUND(I183*H183,2)</f>
        <v>0</v>
      </c>
      <c r="BL183" s="14" t="s">
        <v>140</v>
      </c>
      <c r="BM183" s="228" t="s">
        <v>325</v>
      </c>
    </row>
    <row r="184" s="2" customFormat="1" ht="24.15" customHeight="1">
      <c r="A184" s="35"/>
      <c r="B184" s="36"/>
      <c r="C184" s="216" t="s">
        <v>326</v>
      </c>
      <c r="D184" s="216" t="s">
        <v>136</v>
      </c>
      <c r="E184" s="217" t="s">
        <v>327</v>
      </c>
      <c r="F184" s="218" t="s">
        <v>328</v>
      </c>
      <c r="G184" s="219" t="s">
        <v>139</v>
      </c>
      <c r="H184" s="220">
        <v>3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41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140</v>
      </c>
      <c r="AT184" s="228" t="s">
        <v>136</v>
      </c>
      <c r="AU184" s="228" t="s">
        <v>86</v>
      </c>
      <c r="AY184" s="14" t="s">
        <v>133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84</v>
      </c>
      <c r="BK184" s="229">
        <f>ROUND(I184*H184,2)</f>
        <v>0</v>
      </c>
      <c r="BL184" s="14" t="s">
        <v>140</v>
      </c>
      <c r="BM184" s="228" t="s">
        <v>329</v>
      </c>
    </row>
    <row r="185" s="2" customFormat="1" ht="24.15" customHeight="1">
      <c r="A185" s="35"/>
      <c r="B185" s="36"/>
      <c r="C185" s="216" t="s">
        <v>238</v>
      </c>
      <c r="D185" s="216" t="s">
        <v>136</v>
      </c>
      <c r="E185" s="217" t="s">
        <v>330</v>
      </c>
      <c r="F185" s="218" t="s">
        <v>331</v>
      </c>
      <c r="G185" s="219" t="s">
        <v>139</v>
      </c>
      <c r="H185" s="220">
        <v>5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41</v>
      </c>
      <c r="O185" s="88"/>
      <c r="P185" s="226">
        <f>O185*H185</f>
        <v>0</v>
      </c>
      <c r="Q185" s="226">
        <v>0</v>
      </c>
      <c r="R185" s="226">
        <f>Q185*H185</f>
        <v>0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140</v>
      </c>
      <c r="AT185" s="228" t="s">
        <v>136</v>
      </c>
      <c r="AU185" s="228" t="s">
        <v>86</v>
      </c>
      <c r="AY185" s="14" t="s">
        <v>133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84</v>
      </c>
      <c r="BK185" s="229">
        <f>ROUND(I185*H185,2)</f>
        <v>0</v>
      </c>
      <c r="BL185" s="14" t="s">
        <v>140</v>
      </c>
      <c r="BM185" s="228" t="s">
        <v>332</v>
      </c>
    </row>
    <row r="186" s="2" customFormat="1" ht="24.15" customHeight="1">
      <c r="A186" s="35"/>
      <c r="B186" s="36"/>
      <c r="C186" s="216" t="s">
        <v>333</v>
      </c>
      <c r="D186" s="216" t="s">
        <v>136</v>
      </c>
      <c r="E186" s="217" t="s">
        <v>334</v>
      </c>
      <c r="F186" s="218" t="s">
        <v>335</v>
      </c>
      <c r="G186" s="219" t="s">
        <v>139</v>
      </c>
      <c r="H186" s="220">
        <v>2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41</v>
      </c>
      <c r="O186" s="88"/>
      <c r="P186" s="226">
        <f>O186*H186</f>
        <v>0</v>
      </c>
      <c r="Q186" s="226">
        <v>0</v>
      </c>
      <c r="R186" s="226">
        <f>Q186*H186</f>
        <v>0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140</v>
      </c>
      <c r="AT186" s="228" t="s">
        <v>136</v>
      </c>
      <c r="AU186" s="228" t="s">
        <v>86</v>
      </c>
      <c r="AY186" s="14" t="s">
        <v>133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84</v>
      </c>
      <c r="BK186" s="229">
        <f>ROUND(I186*H186,2)</f>
        <v>0</v>
      </c>
      <c r="BL186" s="14" t="s">
        <v>140</v>
      </c>
      <c r="BM186" s="228" t="s">
        <v>336</v>
      </c>
    </row>
    <row r="187" s="2" customFormat="1" ht="24.15" customHeight="1">
      <c r="A187" s="35"/>
      <c r="B187" s="36"/>
      <c r="C187" s="216" t="s">
        <v>241</v>
      </c>
      <c r="D187" s="216" t="s">
        <v>136</v>
      </c>
      <c r="E187" s="217" t="s">
        <v>337</v>
      </c>
      <c r="F187" s="218" t="s">
        <v>338</v>
      </c>
      <c r="G187" s="219" t="s">
        <v>139</v>
      </c>
      <c r="H187" s="220">
        <v>2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41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140</v>
      </c>
      <c r="AT187" s="228" t="s">
        <v>136</v>
      </c>
      <c r="AU187" s="228" t="s">
        <v>86</v>
      </c>
      <c r="AY187" s="14" t="s">
        <v>133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84</v>
      </c>
      <c r="BK187" s="229">
        <f>ROUND(I187*H187,2)</f>
        <v>0</v>
      </c>
      <c r="BL187" s="14" t="s">
        <v>140</v>
      </c>
      <c r="BM187" s="228" t="s">
        <v>339</v>
      </c>
    </row>
    <row r="188" s="2" customFormat="1" ht="24.15" customHeight="1">
      <c r="A188" s="35"/>
      <c r="B188" s="36"/>
      <c r="C188" s="216" t="s">
        <v>340</v>
      </c>
      <c r="D188" s="216" t="s">
        <v>136</v>
      </c>
      <c r="E188" s="217" t="s">
        <v>341</v>
      </c>
      <c r="F188" s="218" t="s">
        <v>342</v>
      </c>
      <c r="G188" s="219" t="s">
        <v>139</v>
      </c>
      <c r="H188" s="220">
        <v>3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41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140</v>
      </c>
      <c r="AT188" s="228" t="s">
        <v>136</v>
      </c>
      <c r="AU188" s="228" t="s">
        <v>86</v>
      </c>
      <c r="AY188" s="14" t="s">
        <v>133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84</v>
      </c>
      <c r="BK188" s="229">
        <f>ROUND(I188*H188,2)</f>
        <v>0</v>
      </c>
      <c r="BL188" s="14" t="s">
        <v>140</v>
      </c>
      <c r="BM188" s="228" t="s">
        <v>343</v>
      </c>
    </row>
    <row r="189" s="2" customFormat="1" ht="24.15" customHeight="1">
      <c r="A189" s="35"/>
      <c r="B189" s="36"/>
      <c r="C189" s="216" t="s">
        <v>245</v>
      </c>
      <c r="D189" s="216" t="s">
        <v>136</v>
      </c>
      <c r="E189" s="217" t="s">
        <v>344</v>
      </c>
      <c r="F189" s="218" t="s">
        <v>345</v>
      </c>
      <c r="G189" s="219" t="s">
        <v>139</v>
      </c>
      <c r="H189" s="220">
        <v>4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41</v>
      </c>
      <c r="O189" s="88"/>
      <c r="P189" s="226">
        <f>O189*H189</f>
        <v>0</v>
      </c>
      <c r="Q189" s="226">
        <v>0</v>
      </c>
      <c r="R189" s="226">
        <f>Q189*H189</f>
        <v>0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140</v>
      </c>
      <c r="AT189" s="228" t="s">
        <v>136</v>
      </c>
      <c r="AU189" s="228" t="s">
        <v>86</v>
      </c>
      <c r="AY189" s="14" t="s">
        <v>133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84</v>
      </c>
      <c r="BK189" s="229">
        <f>ROUND(I189*H189,2)</f>
        <v>0</v>
      </c>
      <c r="BL189" s="14" t="s">
        <v>140</v>
      </c>
      <c r="BM189" s="228" t="s">
        <v>346</v>
      </c>
    </row>
    <row r="190" s="2" customFormat="1" ht="24.15" customHeight="1">
      <c r="A190" s="35"/>
      <c r="B190" s="36"/>
      <c r="C190" s="216" t="s">
        <v>347</v>
      </c>
      <c r="D190" s="216" t="s">
        <v>136</v>
      </c>
      <c r="E190" s="217" t="s">
        <v>348</v>
      </c>
      <c r="F190" s="218" t="s">
        <v>349</v>
      </c>
      <c r="G190" s="219" t="s">
        <v>139</v>
      </c>
      <c r="H190" s="220">
        <v>3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41</v>
      </c>
      <c r="O190" s="88"/>
      <c r="P190" s="226">
        <f>O190*H190</f>
        <v>0</v>
      </c>
      <c r="Q190" s="226">
        <v>0</v>
      </c>
      <c r="R190" s="226">
        <f>Q190*H190</f>
        <v>0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140</v>
      </c>
      <c r="AT190" s="228" t="s">
        <v>136</v>
      </c>
      <c r="AU190" s="228" t="s">
        <v>86</v>
      </c>
      <c r="AY190" s="14" t="s">
        <v>133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84</v>
      </c>
      <c r="BK190" s="229">
        <f>ROUND(I190*H190,2)</f>
        <v>0</v>
      </c>
      <c r="BL190" s="14" t="s">
        <v>140</v>
      </c>
      <c r="BM190" s="228" t="s">
        <v>350</v>
      </c>
    </row>
    <row r="191" s="2" customFormat="1" ht="24.15" customHeight="1">
      <c r="A191" s="35"/>
      <c r="B191" s="36"/>
      <c r="C191" s="216" t="s">
        <v>248</v>
      </c>
      <c r="D191" s="216" t="s">
        <v>136</v>
      </c>
      <c r="E191" s="217" t="s">
        <v>351</v>
      </c>
      <c r="F191" s="218" t="s">
        <v>352</v>
      </c>
      <c r="G191" s="219" t="s">
        <v>139</v>
      </c>
      <c r="H191" s="220">
        <v>2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41</v>
      </c>
      <c r="O191" s="88"/>
      <c r="P191" s="226">
        <f>O191*H191</f>
        <v>0</v>
      </c>
      <c r="Q191" s="226">
        <v>0</v>
      </c>
      <c r="R191" s="226">
        <f>Q191*H191</f>
        <v>0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140</v>
      </c>
      <c r="AT191" s="228" t="s">
        <v>136</v>
      </c>
      <c r="AU191" s="228" t="s">
        <v>86</v>
      </c>
      <c r="AY191" s="14" t="s">
        <v>133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84</v>
      </c>
      <c r="BK191" s="229">
        <f>ROUND(I191*H191,2)</f>
        <v>0</v>
      </c>
      <c r="BL191" s="14" t="s">
        <v>140</v>
      </c>
      <c r="BM191" s="228" t="s">
        <v>353</v>
      </c>
    </row>
    <row r="192" s="2" customFormat="1" ht="24.15" customHeight="1">
      <c r="A192" s="35"/>
      <c r="B192" s="36"/>
      <c r="C192" s="216" t="s">
        <v>354</v>
      </c>
      <c r="D192" s="216" t="s">
        <v>136</v>
      </c>
      <c r="E192" s="217" t="s">
        <v>355</v>
      </c>
      <c r="F192" s="218" t="s">
        <v>356</v>
      </c>
      <c r="G192" s="219" t="s">
        <v>139</v>
      </c>
      <c r="H192" s="220">
        <v>2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41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140</v>
      </c>
      <c r="AT192" s="228" t="s">
        <v>136</v>
      </c>
      <c r="AU192" s="228" t="s">
        <v>86</v>
      </c>
      <c r="AY192" s="14" t="s">
        <v>133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84</v>
      </c>
      <c r="BK192" s="229">
        <f>ROUND(I192*H192,2)</f>
        <v>0</v>
      </c>
      <c r="BL192" s="14" t="s">
        <v>140</v>
      </c>
      <c r="BM192" s="228" t="s">
        <v>357</v>
      </c>
    </row>
    <row r="193" s="2" customFormat="1" ht="24.15" customHeight="1">
      <c r="A193" s="35"/>
      <c r="B193" s="36"/>
      <c r="C193" s="216" t="s">
        <v>252</v>
      </c>
      <c r="D193" s="216" t="s">
        <v>136</v>
      </c>
      <c r="E193" s="217" t="s">
        <v>358</v>
      </c>
      <c r="F193" s="218" t="s">
        <v>359</v>
      </c>
      <c r="G193" s="219" t="s">
        <v>139</v>
      </c>
      <c r="H193" s="220">
        <v>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41</v>
      </c>
      <c r="O193" s="88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140</v>
      </c>
      <c r="AT193" s="228" t="s">
        <v>136</v>
      </c>
      <c r="AU193" s="228" t="s">
        <v>86</v>
      </c>
      <c r="AY193" s="14" t="s">
        <v>133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84</v>
      </c>
      <c r="BK193" s="229">
        <f>ROUND(I193*H193,2)</f>
        <v>0</v>
      </c>
      <c r="BL193" s="14" t="s">
        <v>140</v>
      </c>
      <c r="BM193" s="228" t="s">
        <v>360</v>
      </c>
    </row>
    <row r="194" s="2" customFormat="1" ht="24.15" customHeight="1">
      <c r="A194" s="35"/>
      <c r="B194" s="36"/>
      <c r="C194" s="216" t="s">
        <v>361</v>
      </c>
      <c r="D194" s="216" t="s">
        <v>136</v>
      </c>
      <c r="E194" s="217" t="s">
        <v>362</v>
      </c>
      <c r="F194" s="218" t="s">
        <v>363</v>
      </c>
      <c r="G194" s="219" t="s">
        <v>139</v>
      </c>
      <c r="H194" s="220">
        <v>13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41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140</v>
      </c>
      <c r="AT194" s="228" t="s">
        <v>136</v>
      </c>
      <c r="AU194" s="228" t="s">
        <v>86</v>
      </c>
      <c r="AY194" s="14" t="s">
        <v>133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84</v>
      </c>
      <c r="BK194" s="229">
        <f>ROUND(I194*H194,2)</f>
        <v>0</v>
      </c>
      <c r="BL194" s="14" t="s">
        <v>140</v>
      </c>
      <c r="BM194" s="228" t="s">
        <v>364</v>
      </c>
    </row>
    <row r="195" s="2" customFormat="1" ht="24.15" customHeight="1">
      <c r="A195" s="35"/>
      <c r="B195" s="36"/>
      <c r="C195" s="216" t="s">
        <v>255</v>
      </c>
      <c r="D195" s="216" t="s">
        <v>136</v>
      </c>
      <c r="E195" s="217" t="s">
        <v>365</v>
      </c>
      <c r="F195" s="218" t="s">
        <v>366</v>
      </c>
      <c r="G195" s="219" t="s">
        <v>139</v>
      </c>
      <c r="H195" s="220">
        <v>3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41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140</v>
      </c>
      <c r="AT195" s="228" t="s">
        <v>136</v>
      </c>
      <c r="AU195" s="228" t="s">
        <v>86</v>
      </c>
      <c r="AY195" s="14" t="s">
        <v>133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84</v>
      </c>
      <c r="BK195" s="229">
        <f>ROUND(I195*H195,2)</f>
        <v>0</v>
      </c>
      <c r="BL195" s="14" t="s">
        <v>140</v>
      </c>
      <c r="BM195" s="228" t="s">
        <v>367</v>
      </c>
    </row>
    <row r="196" s="2" customFormat="1" ht="24.15" customHeight="1">
      <c r="A196" s="35"/>
      <c r="B196" s="36"/>
      <c r="C196" s="216" t="s">
        <v>368</v>
      </c>
      <c r="D196" s="216" t="s">
        <v>136</v>
      </c>
      <c r="E196" s="217" t="s">
        <v>369</v>
      </c>
      <c r="F196" s="218" t="s">
        <v>370</v>
      </c>
      <c r="G196" s="219" t="s">
        <v>139</v>
      </c>
      <c r="H196" s="220">
        <v>1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41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140</v>
      </c>
      <c r="AT196" s="228" t="s">
        <v>136</v>
      </c>
      <c r="AU196" s="228" t="s">
        <v>86</v>
      </c>
      <c r="AY196" s="14" t="s">
        <v>133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84</v>
      </c>
      <c r="BK196" s="229">
        <f>ROUND(I196*H196,2)</f>
        <v>0</v>
      </c>
      <c r="BL196" s="14" t="s">
        <v>140</v>
      </c>
      <c r="BM196" s="228" t="s">
        <v>371</v>
      </c>
    </row>
    <row r="197" s="2" customFormat="1" ht="24.15" customHeight="1">
      <c r="A197" s="35"/>
      <c r="B197" s="36"/>
      <c r="C197" s="216" t="s">
        <v>259</v>
      </c>
      <c r="D197" s="216" t="s">
        <v>136</v>
      </c>
      <c r="E197" s="217" t="s">
        <v>372</v>
      </c>
      <c r="F197" s="218" t="s">
        <v>373</v>
      </c>
      <c r="G197" s="219" t="s">
        <v>139</v>
      </c>
      <c r="H197" s="220">
        <v>5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41</v>
      </c>
      <c r="O197" s="88"/>
      <c r="P197" s="226">
        <f>O197*H197</f>
        <v>0</v>
      </c>
      <c r="Q197" s="226">
        <v>0</v>
      </c>
      <c r="R197" s="226">
        <f>Q197*H197</f>
        <v>0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140</v>
      </c>
      <c r="AT197" s="228" t="s">
        <v>136</v>
      </c>
      <c r="AU197" s="228" t="s">
        <v>86</v>
      </c>
      <c r="AY197" s="14" t="s">
        <v>133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84</v>
      </c>
      <c r="BK197" s="229">
        <f>ROUND(I197*H197,2)</f>
        <v>0</v>
      </c>
      <c r="BL197" s="14" t="s">
        <v>140</v>
      </c>
      <c r="BM197" s="228" t="s">
        <v>374</v>
      </c>
    </row>
    <row r="198" s="2" customFormat="1" ht="24.15" customHeight="1">
      <c r="A198" s="35"/>
      <c r="B198" s="36"/>
      <c r="C198" s="216" t="s">
        <v>375</v>
      </c>
      <c r="D198" s="216" t="s">
        <v>136</v>
      </c>
      <c r="E198" s="217" t="s">
        <v>376</v>
      </c>
      <c r="F198" s="218" t="s">
        <v>377</v>
      </c>
      <c r="G198" s="219" t="s">
        <v>139</v>
      </c>
      <c r="H198" s="220">
        <v>2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41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140</v>
      </c>
      <c r="AT198" s="228" t="s">
        <v>136</v>
      </c>
      <c r="AU198" s="228" t="s">
        <v>86</v>
      </c>
      <c r="AY198" s="14" t="s">
        <v>133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84</v>
      </c>
      <c r="BK198" s="229">
        <f>ROUND(I198*H198,2)</f>
        <v>0</v>
      </c>
      <c r="BL198" s="14" t="s">
        <v>140</v>
      </c>
      <c r="BM198" s="228" t="s">
        <v>378</v>
      </c>
    </row>
    <row r="199" s="2" customFormat="1" ht="24.15" customHeight="1">
      <c r="A199" s="35"/>
      <c r="B199" s="36"/>
      <c r="C199" s="216" t="s">
        <v>262</v>
      </c>
      <c r="D199" s="216" t="s">
        <v>136</v>
      </c>
      <c r="E199" s="217" t="s">
        <v>379</v>
      </c>
      <c r="F199" s="218" t="s">
        <v>380</v>
      </c>
      <c r="G199" s="219" t="s">
        <v>139</v>
      </c>
      <c r="H199" s="220">
        <v>5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41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140</v>
      </c>
      <c r="AT199" s="228" t="s">
        <v>136</v>
      </c>
      <c r="AU199" s="228" t="s">
        <v>86</v>
      </c>
      <c r="AY199" s="14" t="s">
        <v>133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84</v>
      </c>
      <c r="BK199" s="229">
        <f>ROUND(I199*H199,2)</f>
        <v>0</v>
      </c>
      <c r="BL199" s="14" t="s">
        <v>140</v>
      </c>
      <c r="BM199" s="228" t="s">
        <v>381</v>
      </c>
    </row>
    <row r="200" s="2" customFormat="1" ht="24.15" customHeight="1">
      <c r="A200" s="35"/>
      <c r="B200" s="36"/>
      <c r="C200" s="216" t="s">
        <v>382</v>
      </c>
      <c r="D200" s="216" t="s">
        <v>136</v>
      </c>
      <c r="E200" s="217" t="s">
        <v>383</v>
      </c>
      <c r="F200" s="218" t="s">
        <v>384</v>
      </c>
      <c r="G200" s="219" t="s">
        <v>156</v>
      </c>
      <c r="H200" s="220">
        <v>34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41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140</v>
      </c>
      <c r="AT200" s="228" t="s">
        <v>136</v>
      </c>
      <c r="AU200" s="228" t="s">
        <v>86</v>
      </c>
      <c r="AY200" s="14" t="s">
        <v>133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84</v>
      </c>
      <c r="BK200" s="229">
        <f>ROUND(I200*H200,2)</f>
        <v>0</v>
      </c>
      <c r="BL200" s="14" t="s">
        <v>140</v>
      </c>
      <c r="BM200" s="228" t="s">
        <v>385</v>
      </c>
    </row>
    <row r="201" s="2" customFormat="1" ht="24.15" customHeight="1">
      <c r="A201" s="35"/>
      <c r="B201" s="36"/>
      <c r="C201" s="216" t="s">
        <v>266</v>
      </c>
      <c r="D201" s="216" t="s">
        <v>136</v>
      </c>
      <c r="E201" s="217" t="s">
        <v>386</v>
      </c>
      <c r="F201" s="218" t="s">
        <v>387</v>
      </c>
      <c r="G201" s="219" t="s">
        <v>156</v>
      </c>
      <c r="H201" s="220">
        <v>18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41</v>
      </c>
      <c r="O201" s="88"/>
      <c r="P201" s="226">
        <f>O201*H201</f>
        <v>0</v>
      </c>
      <c r="Q201" s="226">
        <v>0</v>
      </c>
      <c r="R201" s="226">
        <f>Q201*H201</f>
        <v>0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140</v>
      </c>
      <c r="AT201" s="228" t="s">
        <v>136</v>
      </c>
      <c r="AU201" s="228" t="s">
        <v>86</v>
      </c>
      <c r="AY201" s="14" t="s">
        <v>133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84</v>
      </c>
      <c r="BK201" s="229">
        <f>ROUND(I201*H201,2)</f>
        <v>0</v>
      </c>
      <c r="BL201" s="14" t="s">
        <v>140</v>
      </c>
      <c r="BM201" s="228" t="s">
        <v>388</v>
      </c>
    </row>
    <row r="202" s="2" customFormat="1" ht="24.15" customHeight="1">
      <c r="A202" s="35"/>
      <c r="B202" s="36"/>
      <c r="C202" s="216" t="s">
        <v>389</v>
      </c>
      <c r="D202" s="216" t="s">
        <v>136</v>
      </c>
      <c r="E202" s="217" t="s">
        <v>390</v>
      </c>
      <c r="F202" s="218" t="s">
        <v>391</v>
      </c>
      <c r="G202" s="219" t="s">
        <v>156</v>
      </c>
      <c r="H202" s="220">
        <v>26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41</v>
      </c>
      <c r="O202" s="88"/>
      <c r="P202" s="226">
        <f>O202*H202</f>
        <v>0</v>
      </c>
      <c r="Q202" s="226">
        <v>0</v>
      </c>
      <c r="R202" s="226">
        <f>Q202*H202</f>
        <v>0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140</v>
      </c>
      <c r="AT202" s="228" t="s">
        <v>136</v>
      </c>
      <c r="AU202" s="228" t="s">
        <v>86</v>
      </c>
      <c r="AY202" s="14" t="s">
        <v>133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84</v>
      </c>
      <c r="BK202" s="229">
        <f>ROUND(I202*H202,2)</f>
        <v>0</v>
      </c>
      <c r="BL202" s="14" t="s">
        <v>140</v>
      </c>
      <c r="BM202" s="228" t="s">
        <v>392</v>
      </c>
    </row>
    <row r="203" s="2" customFormat="1" ht="24.15" customHeight="1">
      <c r="A203" s="35"/>
      <c r="B203" s="36"/>
      <c r="C203" s="216" t="s">
        <v>269</v>
      </c>
      <c r="D203" s="216" t="s">
        <v>136</v>
      </c>
      <c r="E203" s="217" t="s">
        <v>393</v>
      </c>
      <c r="F203" s="218" t="s">
        <v>394</v>
      </c>
      <c r="G203" s="219" t="s">
        <v>156</v>
      </c>
      <c r="H203" s="220">
        <v>8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41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140</v>
      </c>
      <c r="AT203" s="228" t="s">
        <v>136</v>
      </c>
      <c r="AU203" s="228" t="s">
        <v>86</v>
      </c>
      <c r="AY203" s="14" t="s">
        <v>133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84</v>
      </c>
      <c r="BK203" s="229">
        <f>ROUND(I203*H203,2)</f>
        <v>0</v>
      </c>
      <c r="BL203" s="14" t="s">
        <v>140</v>
      </c>
      <c r="BM203" s="228" t="s">
        <v>395</v>
      </c>
    </row>
    <row r="204" s="2" customFormat="1" ht="24.15" customHeight="1">
      <c r="A204" s="35"/>
      <c r="B204" s="36"/>
      <c r="C204" s="216" t="s">
        <v>396</v>
      </c>
      <c r="D204" s="216" t="s">
        <v>136</v>
      </c>
      <c r="E204" s="217" t="s">
        <v>397</v>
      </c>
      <c r="F204" s="218" t="s">
        <v>398</v>
      </c>
      <c r="G204" s="219" t="s">
        <v>156</v>
      </c>
      <c r="H204" s="220">
        <v>25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41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140</v>
      </c>
      <c r="AT204" s="228" t="s">
        <v>136</v>
      </c>
      <c r="AU204" s="228" t="s">
        <v>86</v>
      </c>
      <c r="AY204" s="14" t="s">
        <v>133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84</v>
      </c>
      <c r="BK204" s="229">
        <f>ROUND(I204*H204,2)</f>
        <v>0</v>
      </c>
      <c r="BL204" s="14" t="s">
        <v>140</v>
      </c>
      <c r="BM204" s="228" t="s">
        <v>399</v>
      </c>
    </row>
    <row r="205" s="2" customFormat="1" ht="24.15" customHeight="1">
      <c r="A205" s="35"/>
      <c r="B205" s="36"/>
      <c r="C205" s="216" t="s">
        <v>273</v>
      </c>
      <c r="D205" s="216" t="s">
        <v>136</v>
      </c>
      <c r="E205" s="217" t="s">
        <v>400</v>
      </c>
      <c r="F205" s="218" t="s">
        <v>401</v>
      </c>
      <c r="G205" s="219" t="s">
        <v>156</v>
      </c>
      <c r="H205" s="220">
        <v>9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41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140</v>
      </c>
      <c r="AT205" s="228" t="s">
        <v>136</v>
      </c>
      <c r="AU205" s="228" t="s">
        <v>86</v>
      </c>
      <c r="AY205" s="14" t="s">
        <v>133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84</v>
      </c>
      <c r="BK205" s="229">
        <f>ROUND(I205*H205,2)</f>
        <v>0</v>
      </c>
      <c r="BL205" s="14" t="s">
        <v>140</v>
      </c>
      <c r="BM205" s="228" t="s">
        <v>402</v>
      </c>
    </row>
    <row r="206" s="2" customFormat="1" ht="24.15" customHeight="1">
      <c r="A206" s="35"/>
      <c r="B206" s="36"/>
      <c r="C206" s="216" t="s">
        <v>403</v>
      </c>
      <c r="D206" s="216" t="s">
        <v>136</v>
      </c>
      <c r="E206" s="217" t="s">
        <v>404</v>
      </c>
      <c r="F206" s="218" t="s">
        <v>247</v>
      </c>
      <c r="G206" s="219" t="s">
        <v>139</v>
      </c>
      <c r="H206" s="220">
        <v>5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41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140</v>
      </c>
      <c r="AT206" s="228" t="s">
        <v>136</v>
      </c>
      <c r="AU206" s="228" t="s">
        <v>86</v>
      </c>
      <c r="AY206" s="14" t="s">
        <v>133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84</v>
      </c>
      <c r="BK206" s="229">
        <f>ROUND(I206*H206,2)</f>
        <v>0</v>
      </c>
      <c r="BL206" s="14" t="s">
        <v>140</v>
      </c>
      <c r="BM206" s="228" t="s">
        <v>405</v>
      </c>
    </row>
    <row r="207" s="2" customFormat="1" ht="24.15" customHeight="1">
      <c r="A207" s="35"/>
      <c r="B207" s="36"/>
      <c r="C207" s="216" t="s">
        <v>276</v>
      </c>
      <c r="D207" s="216" t="s">
        <v>136</v>
      </c>
      <c r="E207" s="217" t="s">
        <v>406</v>
      </c>
      <c r="F207" s="218" t="s">
        <v>407</v>
      </c>
      <c r="G207" s="219" t="s">
        <v>139</v>
      </c>
      <c r="H207" s="220">
        <v>3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41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140</v>
      </c>
      <c r="AT207" s="228" t="s">
        <v>136</v>
      </c>
      <c r="AU207" s="228" t="s">
        <v>86</v>
      </c>
      <c r="AY207" s="14" t="s">
        <v>133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84</v>
      </c>
      <c r="BK207" s="229">
        <f>ROUND(I207*H207,2)</f>
        <v>0</v>
      </c>
      <c r="BL207" s="14" t="s">
        <v>140</v>
      </c>
      <c r="BM207" s="228" t="s">
        <v>408</v>
      </c>
    </row>
    <row r="208" s="2" customFormat="1" ht="24.15" customHeight="1">
      <c r="A208" s="35"/>
      <c r="B208" s="36"/>
      <c r="C208" s="216" t="s">
        <v>409</v>
      </c>
      <c r="D208" s="216" t="s">
        <v>136</v>
      </c>
      <c r="E208" s="217" t="s">
        <v>410</v>
      </c>
      <c r="F208" s="218" t="s">
        <v>411</v>
      </c>
      <c r="G208" s="219" t="s">
        <v>139</v>
      </c>
      <c r="H208" s="220">
        <v>1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41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140</v>
      </c>
      <c r="AT208" s="228" t="s">
        <v>136</v>
      </c>
      <c r="AU208" s="228" t="s">
        <v>86</v>
      </c>
      <c r="AY208" s="14" t="s">
        <v>133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84</v>
      </c>
      <c r="BK208" s="229">
        <f>ROUND(I208*H208,2)</f>
        <v>0</v>
      </c>
      <c r="BL208" s="14" t="s">
        <v>140</v>
      </c>
      <c r="BM208" s="228" t="s">
        <v>412</v>
      </c>
    </row>
    <row r="209" s="2" customFormat="1" ht="24.15" customHeight="1">
      <c r="A209" s="35"/>
      <c r="B209" s="36"/>
      <c r="C209" s="216" t="s">
        <v>280</v>
      </c>
      <c r="D209" s="216" t="s">
        <v>136</v>
      </c>
      <c r="E209" s="217" t="s">
        <v>413</v>
      </c>
      <c r="F209" s="218" t="s">
        <v>414</v>
      </c>
      <c r="G209" s="219" t="s">
        <v>139</v>
      </c>
      <c r="H209" s="220">
        <v>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41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140</v>
      </c>
      <c r="AT209" s="228" t="s">
        <v>136</v>
      </c>
      <c r="AU209" s="228" t="s">
        <v>86</v>
      </c>
      <c r="AY209" s="14" t="s">
        <v>133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84</v>
      </c>
      <c r="BK209" s="229">
        <f>ROUND(I209*H209,2)</f>
        <v>0</v>
      </c>
      <c r="BL209" s="14" t="s">
        <v>140</v>
      </c>
      <c r="BM209" s="228" t="s">
        <v>415</v>
      </c>
    </row>
    <row r="210" s="2" customFormat="1" ht="24.15" customHeight="1">
      <c r="A210" s="35"/>
      <c r="B210" s="36"/>
      <c r="C210" s="216" t="s">
        <v>416</v>
      </c>
      <c r="D210" s="216" t="s">
        <v>136</v>
      </c>
      <c r="E210" s="217" t="s">
        <v>417</v>
      </c>
      <c r="F210" s="218" t="s">
        <v>418</v>
      </c>
      <c r="G210" s="219" t="s">
        <v>139</v>
      </c>
      <c r="H210" s="220">
        <v>1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41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140</v>
      </c>
      <c r="AT210" s="228" t="s">
        <v>136</v>
      </c>
      <c r="AU210" s="228" t="s">
        <v>86</v>
      </c>
      <c r="AY210" s="14" t="s">
        <v>133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84</v>
      </c>
      <c r="BK210" s="229">
        <f>ROUND(I210*H210,2)</f>
        <v>0</v>
      </c>
      <c r="BL210" s="14" t="s">
        <v>140</v>
      </c>
      <c r="BM210" s="228" t="s">
        <v>419</v>
      </c>
    </row>
    <row r="211" s="2" customFormat="1" ht="24.15" customHeight="1">
      <c r="A211" s="35"/>
      <c r="B211" s="36"/>
      <c r="C211" s="216" t="s">
        <v>283</v>
      </c>
      <c r="D211" s="216" t="s">
        <v>136</v>
      </c>
      <c r="E211" s="217" t="s">
        <v>420</v>
      </c>
      <c r="F211" s="218" t="s">
        <v>421</v>
      </c>
      <c r="G211" s="219" t="s">
        <v>139</v>
      </c>
      <c r="H211" s="220">
        <v>1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41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140</v>
      </c>
      <c r="AT211" s="228" t="s">
        <v>136</v>
      </c>
      <c r="AU211" s="228" t="s">
        <v>86</v>
      </c>
      <c r="AY211" s="14" t="s">
        <v>133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84</v>
      </c>
      <c r="BK211" s="229">
        <f>ROUND(I211*H211,2)</f>
        <v>0</v>
      </c>
      <c r="BL211" s="14" t="s">
        <v>140</v>
      </c>
      <c r="BM211" s="228" t="s">
        <v>422</v>
      </c>
    </row>
    <row r="212" s="2" customFormat="1" ht="24.15" customHeight="1">
      <c r="A212" s="35"/>
      <c r="B212" s="36"/>
      <c r="C212" s="216" t="s">
        <v>423</v>
      </c>
      <c r="D212" s="216" t="s">
        <v>136</v>
      </c>
      <c r="E212" s="217" t="s">
        <v>424</v>
      </c>
      <c r="F212" s="218" t="s">
        <v>425</v>
      </c>
      <c r="G212" s="219" t="s">
        <v>139</v>
      </c>
      <c r="H212" s="220">
        <v>1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41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140</v>
      </c>
      <c r="AT212" s="228" t="s">
        <v>136</v>
      </c>
      <c r="AU212" s="228" t="s">
        <v>86</v>
      </c>
      <c r="AY212" s="14" t="s">
        <v>133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84</v>
      </c>
      <c r="BK212" s="229">
        <f>ROUND(I212*H212,2)</f>
        <v>0</v>
      </c>
      <c r="BL212" s="14" t="s">
        <v>140</v>
      </c>
      <c r="BM212" s="228" t="s">
        <v>426</v>
      </c>
    </row>
    <row r="213" s="2" customFormat="1" ht="24.15" customHeight="1">
      <c r="A213" s="35"/>
      <c r="B213" s="36"/>
      <c r="C213" s="216" t="s">
        <v>287</v>
      </c>
      <c r="D213" s="216" t="s">
        <v>136</v>
      </c>
      <c r="E213" s="217" t="s">
        <v>427</v>
      </c>
      <c r="F213" s="218" t="s">
        <v>428</v>
      </c>
      <c r="G213" s="219" t="s">
        <v>139</v>
      </c>
      <c r="H213" s="220">
        <v>1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41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140</v>
      </c>
      <c r="AT213" s="228" t="s">
        <v>136</v>
      </c>
      <c r="AU213" s="228" t="s">
        <v>86</v>
      </c>
      <c r="AY213" s="14" t="s">
        <v>133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84</v>
      </c>
      <c r="BK213" s="229">
        <f>ROUND(I213*H213,2)</f>
        <v>0</v>
      </c>
      <c r="BL213" s="14" t="s">
        <v>140</v>
      </c>
      <c r="BM213" s="228" t="s">
        <v>429</v>
      </c>
    </row>
    <row r="214" s="2" customFormat="1" ht="24.15" customHeight="1">
      <c r="A214" s="35"/>
      <c r="B214" s="36"/>
      <c r="C214" s="216" t="s">
        <v>430</v>
      </c>
      <c r="D214" s="216" t="s">
        <v>136</v>
      </c>
      <c r="E214" s="217" t="s">
        <v>431</v>
      </c>
      <c r="F214" s="218" t="s">
        <v>432</v>
      </c>
      <c r="G214" s="219" t="s">
        <v>139</v>
      </c>
      <c r="H214" s="220">
        <v>1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41</v>
      </c>
      <c r="O214" s="88"/>
      <c r="P214" s="226">
        <f>O214*H214</f>
        <v>0</v>
      </c>
      <c r="Q214" s="226">
        <v>0</v>
      </c>
      <c r="R214" s="226">
        <f>Q214*H214</f>
        <v>0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140</v>
      </c>
      <c r="AT214" s="228" t="s">
        <v>136</v>
      </c>
      <c r="AU214" s="228" t="s">
        <v>86</v>
      </c>
      <c r="AY214" s="14" t="s">
        <v>133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84</v>
      </c>
      <c r="BK214" s="229">
        <f>ROUND(I214*H214,2)</f>
        <v>0</v>
      </c>
      <c r="BL214" s="14" t="s">
        <v>140</v>
      </c>
      <c r="BM214" s="228" t="s">
        <v>433</v>
      </c>
    </row>
    <row r="215" s="2" customFormat="1" ht="24.15" customHeight="1">
      <c r="A215" s="35"/>
      <c r="B215" s="36"/>
      <c r="C215" s="216" t="s">
        <v>290</v>
      </c>
      <c r="D215" s="216" t="s">
        <v>136</v>
      </c>
      <c r="E215" s="217" t="s">
        <v>434</v>
      </c>
      <c r="F215" s="218" t="s">
        <v>435</v>
      </c>
      <c r="G215" s="219" t="s">
        <v>139</v>
      </c>
      <c r="H215" s="220">
        <v>1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41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140</v>
      </c>
      <c r="AT215" s="228" t="s">
        <v>136</v>
      </c>
      <c r="AU215" s="228" t="s">
        <v>86</v>
      </c>
      <c r="AY215" s="14" t="s">
        <v>133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84</v>
      </c>
      <c r="BK215" s="229">
        <f>ROUND(I215*H215,2)</f>
        <v>0</v>
      </c>
      <c r="BL215" s="14" t="s">
        <v>140</v>
      </c>
      <c r="BM215" s="228" t="s">
        <v>436</v>
      </c>
    </row>
    <row r="216" s="2" customFormat="1" ht="24.15" customHeight="1">
      <c r="A216" s="35"/>
      <c r="B216" s="36"/>
      <c r="C216" s="216" t="s">
        <v>437</v>
      </c>
      <c r="D216" s="216" t="s">
        <v>136</v>
      </c>
      <c r="E216" s="217" t="s">
        <v>438</v>
      </c>
      <c r="F216" s="218" t="s">
        <v>439</v>
      </c>
      <c r="G216" s="219" t="s">
        <v>139</v>
      </c>
      <c r="H216" s="220">
        <v>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41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140</v>
      </c>
      <c r="AT216" s="228" t="s">
        <v>136</v>
      </c>
      <c r="AU216" s="228" t="s">
        <v>86</v>
      </c>
      <c r="AY216" s="14" t="s">
        <v>133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84</v>
      </c>
      <c r="BK216" s="229">
        <f>ROUND(I216*H216,2)</f>
        <v>0</v>
      </c>
      <c r="BL216" s="14" t="s">
        <v>140</v>
      </c>
      <c r="BM216" s="228" t="s">
        <v>440</v>
      </c>
    </row>
    <row r="217" s="2" customFormat="1" ht="24.15" customHeight="1">
      <c r="A217" s="35"/>
      <c r="B217" s="36"/>
      <c r="C217" s="216" t="s">
        <v>294</v>
      </c>
      <c r="D217" s="216" t="s">
        <v>136</v>
      </c>
      <c r="E217" s="217" t="s">
        <v>441</v>
      </c>
      <c r="F217" s="218" t="s">
        <v>442</v>
      </c>
      <c r="G217" s="219" t="s">
        <v>139</v>
      </c>
      <c r="H217" s="220">
        <v>1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41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140</v>
      </c>
      <c r="AT217" s="228" t="s">
        <v>136</v>
      </c>
      <c r="AU217" s="228" t="s">
        <v>86</v>
      </c>
      <c r="AY217" s="14" t="s">
        <v>133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84</v>
      </c>
      <c r="BK217" s="229">
        <f>ROUND(I217*H217,2)</f>
        <v>0</v>
      </c>
      <c r="BL217" s="14" t="s">
        <v>140</v>
      </c>
      <c r="BM217" s="228" t="s">
        <v>443</v>
      </c>
    </row>
    <row r="218" s="2" customFormat="1" ht="24.15" customHeight="1">
      <c r="A218" s="35"/>
      <c r="B218" s="36"/>
      <c r="C218" s="216" t="s">
        <v>444</v>
      </c>
      <c r="D218" s="216" t="s">
        <v>136</v>
      </c>
      <c r="E218" s="217" t="s">
        <v>445</v>
      </c>
      <c r="F218" s="218" t="s">
        <v>446</v>
      </c>
      <c r="G218" s="219" t="s">
        <v>139</v>
      </c>
      <c r="H218" s="220">
        <v>2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41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140</v>
      </c>
      <c r="AT218" s="228" t="s">
        <v>136</v>
      </c>
      <c r="AU218" s="228" t="s">
        <v>86</v>
      </c>
      <c r="AY218" s="14" t="s">
        <v>133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84</v>
      </c>
      <c r="BK218" s="229">
        <f>ROUND(I218*H218,2)</f>
        <v>0</v>
      </c>
      <c r="BL218" s="14" t="s">
        <v>140</v>
      </c>
      <c r="BM218" s="228" t="s">
        <v>447</v>
      </c>
    </row>
    <row r="219" s="2" customFormat="1" ht="24.15" customHeight="1">
      <c r="A219" s="35"/>
      <c r="B219" s="36"/>
      <c r="C219" s="216" t="s">
        <v>297</v>
      </c>
      <c r="D219" s="216" t="s">
        <v>136</v>
      </c>
      <c r="E219" s="217" t="s">
        <v>448</v>
      </c>
      <c r="F219" s="218" t="s">
        <v>449</v>
      </c>
      <c r="G219" s="219" t="s">
        <v>139</v>
      </c>
      <c r="H219" s="220">
        <v>1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41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140</v>
      </c>
      <c r="AT219" s="228" t="s">
        <v>136</v>
      </c>
      <c r="AU219" s="228" t="s">
        <v>86</v>
      </c>
      <c r="AY219" s="14" t="s">
        <v>133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84</v>
      </c>
      <c r="BK219" s="229">
        <f>ROUND(I219*H219,2)</f>
        <v>0</v>
      </c>
      <c r="BL219" s="14" t="s">
        <v>140</v>
      </c>
      <c r="BM219" s="228" t="s">
        <v>450</v>
      </c>
    </row>
    <row r="220" s="2" customFormat="1" ht="24.15" customHeight="1">
      <c r="A220" s="35"/>
      <c r="B220" s="36"/>
      <c r="C220" s="216" t="s">
        <v>451</v>
      </c>
      <c r="D220" s="216" t="s">
        <v>136</v>
      </c>
      <c r="E220" s="217" t="s">
        <v>452</v>
      </c>
      <c r="F220" s="218" t="s">
        <v>453</v>
      </c>
      <c r="G220" s="219" t="s">
        <v>139</v>
      </c>
      <c r="H220" s="220">
        <v>2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41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140</v>
      </c>
      <c r="AT220" s="228" t="s">
        <v>136</v>
      </c>
      <c r="AU220" s="228" t="s">
        <v>86</v>
      </c>
      <c r="AY220" s="14" t="s">
        <v>133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84</v>
      </c>
      <c r="BK220" s="229">
        <f>ROUND(I220*H220,2)</f>
        <v>0</v>
      </c>
      <c r="BL220" s="14" t="s">
        <v>140</v>
      </c>
      <c r="BM220" s="228" t="s">
        <v>454</v>
      </c>
    </row>
    <row r="221" s="2" customFormat="1" ht="24.15" customHeight="1">
      <c r="A221" s="35"/>
      <c r="B221" s="36"/>
      <c r="C221" s="216" t="s">
        <v>301</v>
      </c>
      <c r="D221" s="216" t="s">
        <v>136</v>
      </c>
      <c r="E221" s="217" t="s">
        <v>455</v>
      </c>
      <c r="F221" s="218" t="s">
        <v>456</v>
      </c>
      <c r="G221" s="219" t="s">
        <v>139</v>
      </c>
      <c r="H221" s="220">
        <v>3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41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140</v>
      </c>
      <c r="AT221" s="228" t="s">
        <v>136</v>
      </c>
      <c r="AU221" s="228" t="s">
        <v>86</v>
      </c>
      <c r="AY221" s="14" t="s">
        <v>133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84</v>
      </c>
      <c r="BK221" s="229">
        <f>ROUND(I221*H221,2)</f>
        <v>0</v>
      </c>
      <c r="BL221" s="14" t="s">
        <v>140</v>
      </c>
      <c r="BM221" s="228" t="s">
        <v>457</v>
      </c>
    </row>
    <row r="222" s="2" customFormat="1" ht="24.15" customHeight="1">
      <c r="A222" s="35"/>
      <c r="B222" s="36"/>
      <c r="C222" s="216" t="s">
        <v>458</v>
      </c>
      <c r="D222" s="216" t="s">
        <v>136</v>
      </c>
      <c r="E222" s="217" t="s">
        <v>459</v>
      </c>
      <c r="F222" s="218" t="s">
        <v>460</v>
      </c>
      <c r="G222" s="219" t="s">
        <v>139</v>
      </c>
      <c r="H222" s="220">
        <v>2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41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140</v>
      </c>
      <c r="AT222" s="228" t="s">
        <v>136</v>
      </c>
      <c r="AU222" s="228" t="s">
        <v>86</v>
      </c>
      <c r="AY222" s="14" t="s">
        <v>133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84</v>
      </c>
      <c r="BK222" s="229">
        <f>ROUND(I222*H222,2)</f>
        <v>0</v>
      </c>
      <c r="BL222" s="14" t="s">
        <v>140</v>
      </c>
      <c r="BM222" s="228" t="s">
        <v>461</v>
      </c>
    </row>
    <row r="223" s="2" customFormat="1" ht="24.15" customHeight="1">
      <c r="A223" s="35"/>
      <c r="B223" s="36"/>
      <c r="C223" s="216" t="s">
        <v>304</v>
      </c>
      <c r="D223" s="216" t="s">
        <v>136</v>
      </c>
      <c r="E223" s="217" t="s">
        <v>462</v>
      </c>
      <c r="F223" s="218" t="s">
        <v>463</v>
      </c>
      <c r="G223" s="219" t="s">
        <v>139</v>
      </c>
      <c r="H223" s="220">
        <v>2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41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140</v>
      </c>
      <c r="AT223" s="228" t="s">
        <v>136</v>
      </c>
      <c r="AU223" s="228" t="s">
        <v>86</v>
      </c>
      <c r="AY223" s="14" t="s">
        <v>133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84</v>
      </c>
      <c r="BK223" s="229">
        <f>ROUND(I223*H223,2)</f>
        <v>0</v>
      </c>
      <c r="BL223" s="14" t="s">
        <v>140</v>
      </c>
      <c r="BM223" s="228" t="s">
        <v>464</v>
      </c>
    </row>
    <row r="224" s="2" customFormat="1" ht="24.15" customHeight="1">
      <c r="A224" s="35"/>
      <c r="B224" s="36"/>
      <c r="C224" s="216" t="s">
        <v>465</v>
      </c>
      <c r="D224" s="216" t="s">
        <v>136</v>
      </c>
      <c r="E224" s="217" t="s">
        <v>466</v>
      </c>
      <c r="F224" s="218" t="s">
        <v>467</v>
      </c>
      <c r="G224" s="219" t="s">
        <v>139</v>
      </c>
      <c r="H224" s="220">
        <v>2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41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140</v>
      </c>
      <c r="AT224" s="228" t="s">
        <v>136</v>
      </c>
      <c r="AU224" s="228" t="s">
        <v>86</v>
      </c>
      <c r="AY224" s="14" t="s">
        <v>133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84</v>
      </c>
      <c r="BK224" s="229">
        <f>ROUND(I224*H224,2)</f>
        <v>0</v>
      </c>
      <c r="BL224" s="14" t="s">
        <v>140</v>
      </c>
      <c r="BM224" s="228" t="s">
        <v>468</v>
      </c>
    </row>
    <row r="225" s="2" customFormat="1" ht="24.15" customHeight="1">
      <c r="A225" s="35"/>
      <c r="B225" s="36"/>
      <c r="C225" s="216" t="s">
        <v>308</v>
      </c>
      <c r="D225" s="216" t="s">
        <v>136</v>
      </c>
      <c r="E225" s="217" t="s">
        <v>469</v>
      </c>
      <c r="F225" s="218" t="s">
        <v>470</v>
      </c>
      <c r="G225" s="219" t="s">
        <v>139</v>
      </c>
      <c r="H225" s="220">
        <v>1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41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140</v>
      </c>
      <c r="AT225" s="228" t="s">
        <v>136</v>
      </c>
      <c r="AU225" s="228" t="s">
        <v>86</v>
      </c>
      <c r="AY225" s="14" t="s">
        <v>133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84</v>
      </c>
      <c r="BK225" s="229">
        <f>ROUND(I225*H225,2)</f>
        <v>0</v>
      </c>
      <c r="BL225" s="14" t="s">
        <v>140</v>
      </c>
      <c r="BM225" s="228" t="s">
        <v>471</v>
      </c>
    </row>
    <row r="226" s="2" customFormat="1" ht="24.15" customHeight="1">
      <c r="A226" s="35"/>
      <c r="B226" s="36"/>
      <c r="C226" s="216" t="s">
        <v>472</v>
      </c>
      <c r="D226" s="216" t="s">
        <v>136</v>
      </c>
      <c r="E226" s="217" t="s">
        <v>473</v>
      </c>
      <c r="F226" s="218" t="s">
        <v>474</v>
      </c>
      <c r="G226" s="219" t="s">
        <v>139</v>
      </c>
      <c r="H226" s="220">
        <v>8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41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140</v>
      </c>
      <c r="AT226" s="228" t="s">
        <v>136</v>
      </c>
      <c r="AU226" s="228" t="s">
        <v>86</v>
      </c>
      <c r="AY226" s="14" t="s">
        <v>133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84</v>
      </c>
      <c r="BK226" s="229">
        <f>ROUND(I226*H226,2)</f>
        <v>0</v>
      </c>
      <c r="BL226" s="14" t="s">
        <v>140</v>
      </c>
      <c r="BM226" s="228" t="s">
        <v>475</v>
      </c>
    </row>
    <row r="227" s="2" customFormat="1" ht="24.15" customHeight="1">
      <c r="A227" s="35"/>
      <c r="B227" s="36"/>
      <c r="C227" s="216" t="s">
        <v>311</v>
      </c>
      <c r="D227" s="216" t="s">
        <v>136</v>
      </c>
      <c r="E227" s="217" t="s">
        <v>476</v>
      </c>
      <c r="F227" s="218" t="s">
        <v>477</v>
      </c>
      <c r="G227" s="219" t="s">
        <v>139</v>
      </c>
      <c r="H227" s="220">
        <v>3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41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140</v>
      </c>
      <c r="AT227" s="228" t="s">
        <v>136</v>
      </c>
      <c r="AU227" s="228" t="s">
        <v>86</v>
      </c>
      <c r="AY227" s="14" t="s">
        <v>133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84</v>
      </c>
      <c r="BK227" s="229">
        <f>ROUND(I227*H227,2)</f>
        <v>0</v>
      </c>
      <c r="BL227" s="14" t="s">
        <v>140</v>
      </c>
      <c r="BM227" s="228" t="s">
        <v>478</v>
      </c>
    </row>
    <row r="228" s="2" customFormat="1" ht="24.15" customHeight="1">
      <c r="A228" s="35"/>
      <c r="B228" s="36"/>
      <c r="C228" s="216" t="s">
        <v>479</v>
      </c>
      <c r="D228" s="216" t="s">
        <v>136</v>
      </c>
      <c r="E228" s="217" t="s">
        <v>480</v>
      </c>
      <c r="F228" s="218" t="s">
        <v>481</v>
      </c>
      <c r="G228" s="219" t="s">
        <v>139</v>
      </c>
      <c r="H228" s="220">
        <v>5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41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140</v>
      </c>
      <c r="AT228" s="228" t="s">
        <v>136</v>
      </c>
      <c r="AU228" s="228" t="s">
        <v>86</v>
      </c>
      <c r="AY228" s="14" t="s">
        <v>133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84</v>
      </c>
      <c r="BK228" s="229">
        <f>ROUND(I228*H228,2)</f>
        <v>0</v>
      </c>
      <c r="BL228" s="14" t="s">
        <v>140</v>
      </c>
      <c r="BM228" s="228" t="s">
        <v>482</v>
      </c>
    </row>
    <row r="229" s="2" customFormat="1" ht="24.15" customHeight="1">
      <c r="A229" s="35"/>
      <c r="B229" s="36"/>
      <c r="C229" s="216" t="s">
        <v>315</v>
      </c>
      <c r="D229" s="216" t="s">
        <v>136</v>
      </c>
      <c r="E229" s="217" t="s">
        <v>483</v>
      </c>
      <c r="F229" s="218" t="s">
        <v>484</v>
      </c>
      <c r="G229" s="219" t="s">
        <v>139</v>
      </c>
      <c r="H229" s="220">
        <v>2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41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140</v>
      </c>
      <c r="AT229" s="228" t="s">
        <v>136</v>
      </c>
      <c r="AU229" s="228" t="s">
        <v>86</v>
      </c>
      <c r="AY229" s="14" t="s">
        <v>133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84</v>
      </c>
      <c r="BK229" s="229">
        <f>ROUND(I229*H229,2)</f>
        <v>0</v>
      </c>
      <c r="BL229" s="14" t="s">
        <v>140</v>
      </c>
      <c r="BM229" s="228" t="s">
        <v>485</v>
      </c>
    </row>
    <row r="230" s="2" customFormat="1" ht="24.15" customHeight="1">
      <c r="A230" s="35"/>
      <c r="B230" s="36"/>
      <c r="C230" s="216" t="s">
        <v>486</v>
      </c>
      <c r="D230" s="216" t="s">
        <v>136</v>
      </c>
      <c r="E230" s="217" t="s">
        <v>487</v>
      </c>
      <c r="F230" s="218" t="s">
        <v>488</v>
      </c>
      <c r="G230" s="219" t="s">
        <v>139</v>
      </c>
      <c r="H230" s="220">
        <v>4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41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140</v>
      </c>
      <c r="AT230" s="228" t="s">
        <v>136</v>
      </c>
      <c r="AU230" s="228" t="s">
        <v>86</v>
      </c>
      <c r="AY230" s="14" t="s">
        <v>133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84</v>
      </c>
      <c r="BK230" s="229">
        <f>ROUND(I230*H230,2)</f>
        <v>0</v>
      </c>
      <c r="BL230" s="14" t="s">
        <v>140</v>
      </c>
      <c r="BM230" s="228" t="s">
        <v>489</v>
      </c>
    </row>
    <row r="231" s="2" customFormat="1" ht="24.15" customHeight="1">
      <c r="A231" s="35"/>
      <c r="B231" s="36"/>
      <c r="C231" s="216" t="s">
        <v>318</v>
      </c>
      <c r="D231" s="216" t="s">
        <v>136</v>
      </c>
      <c r="E231" s="217" t="s">
        <v>490</v>
      </c>
      <c r="F231" s="218" t="s">
        <v>491</v>
      </c>
      <c r="G231" s="219" t="s">
        <v>139</v>
      </c>
      <c r="H231" s="220">
        <v>1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41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140</v>
      </c>
      <c r="AT231" s="228" t="s">
        <v>136</v>
      </c>
      <c r="AU231" s="228" t="s">
        <v>86</v>
      </c>
      <c r="AY231" s="14" t="s">
        <v>133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84</v>
      </c>
      <c r="BK231" s="229">
        <f>ROUND(I231*H231,2)</f>
        <v>0</v>
      </c>
      <c r="BL231" s="14" t="s">
        <v>140</v>
      </c>
      <c r="BM231" s="228" t="s">
        <v>492</v>
      </c>
    </row>
    <row r="232" s="2" customFormat="1" ht="24.15" customHeight="1">
      <c r="A232" s="35"/>
      <c r="B232" s="36"/>
      <c r="C232" s="216" t="s">
        <v>493</v>
      </c>
      <c r="D232" s="216" t="s">
        <v>136</v>
      </c>
      <c r="E232" s="217" t="s">
        <v>494</v>
      </c>
      <c r="F232" s="218" t="s">
        <v>495</v>
      </c>
      <c r="G232" s="219" t="s">
        <v>139</v>
      </c>
      <c r="H232" s="220">
        <v>2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41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140</v>
      </c>
      <c r="AT232" s="228" t="s">
        <v>136</v>
      </c>
      <c r="AU232" s="228" t="s">
        <v>86</v>
      </c>
      <c r="AY232" s="14" t="s">
        <v>133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84</v>
      </c>
      <c r="BK232" s="229">
        <f>ROUND(I232*H232,2)</f>
        <v>0</v>
      </c>
      <c r="BL232" s="14" t="s">
        <v>140</v>
      </c>
      <c r="BM232" s="228" t="s">
        <v>496</v>
      </c>
    </row>
    <row r="233" s="2" customFormat="1" ht="24.15" customHeight="1">
      <c r="A233" s="35"/>
      <c r="B233" s="36"/>
      <c r="C233" s="216" t="s">
        <v>322</v>
      </c>
      <c r="D233" s="216" t="s">
        <v>136</v>
      </c>
      <c r="E233" s="217" t="s">
        <v>497</v>
      </c>
      <c r="F233" s="218" t="s">
        <v>498</v>
      </c>
      <c r="G233" s="219" t="s">
        <v>139</v>
      </c>
      <c r="H233" s="220">
        <v>3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41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140</v>
      </c>
      <c r="AT233" s="228" t="s">
        <v>136</v>
      </c>
      <c r="AU233" s="228" t="s">
        <v>86</v>
      </c>
      <c r="AY233" s="14" t="s">
        <v>133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84</v>
      </c>
      <c r="BK233" s="229">
        <f>ROUND(I233*H233,2)</f>
        <v>0</v>
      </c>
      <c r="BL233" s="14" t="s">
        <v>140</v>
      </c>
      <c r="BM233" s="228" t="s">
        <v>499</v>
      </c>
    </row>
    <row r="234" s="2" customFormat="1" ht="24.15" customHeight="1">
      <c r="A234" s="35"/>
      <c r="B234" s="36"/>
      <c r="C234" s="216" t="s">
        <v>500</v>
      </c>
      <c r="D234" s="216" t="s">
        <v>136</v>
      </c>
      <c r="E234" s="217" t="s">
        <v>501</v>
      </c>
      <c r="F234" s="218" t="s">
        <v>502</v>
      </c>
      <c r="G234" s="219" t="s">
        <v>139</v>
      </c>
      <c r="H234" s="220">
        <v>1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41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140</v>
      </c>
      <c r="AT234" s="228" t="s">
        <v>136</v>
      </c>
      <c r="AU234" s="228" t="s">
        <v>86</v>
      </c>
      <c r="AY234" s="14" t="s">
        <v>133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84</v>
      </c>
      <c r="BK234" s="229">
        <f>ROUND(I234*H234,2)</f>
        <v>0</v>
      </c>
      <c r="BL234" s="14" t="s">
        <v>140</v>
      </c>
      <c r="BM234" s="228" t="s">
        <v>503</v>
      </c>
    </row>
    <row r="235" s="2" customFormat="1" ht="24.15" customHeight="1">
      <c r="A235" s="35"/>
      <c r="B235" s="36"/>
      <c r="C235" s="216" t="s">
        <v>325</v>
      </c>
      <c r="D235" s="216" t="s">
        <v>136</v>
      </c>
      <c r="E235" s="217" t="s">
        <v>504</v>
      </c>
      <c r="F235" s="218" t="s">
        <v>505</v>
      </c>
      <c r="G235" s="219" t="s">
        <v>156</v>
      </c>
      <c r="H235" s="220">
        <v>16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41</v>
      </c>
      <c r="O235" s="88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140</v>
      </c>
      <c r="AT235" s="228" t="s">
        <v>136</v>
      </c>
      <c r="AU235" s="228" t="s">
        <v>86</v>
      </c>
      <c r="AY235" s="14" t="s">
        <v>133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84</v>
      </c>
      <c r="BK235" s="229">
        <f>ROUND(I235*H235,2)</f>
        <v>0</v>
      </c>
      <c r="BL235" s="14" t="s">
        <v>140</v>
      </c>
      <c r="BM235" s="228" t="s">
        <v>506</v>
      </c>
    </row>
    <row r="236" s="2" customFormat="1" ht="24.15" customHeight="1">
      <c r="A236" s="35"/>
      <c r="B236" s="36"/>
      <c r="C236" s="216" t="s">
        <v>507</v>
      </c>
      <c r="D236" s="216" t="s">
        <v>136</v>
      </c>
      <c r="E236" s="217" t="s">
        <v>508</v>
      </c>
      <c r="F236" s="218" t="s">
        <v>509</v>
      </c>
      <c r="G236" s="219" t="s">
        <v>156</v>
      </c>
      <c r="H236" s="220">
        <v>12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41</v>
      </c>
      <c r="O236" s="88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140</v>
      </c>
      <c r="AT236" s="228" t="s">
        <v>136</v>
      </c>
      <c r="AU236" s="228" t="s">
        <v>86</v>
      </c>
      <c r="AY236" s="14" t="s">
        <v>133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84</v>
      </c>
      <c r="BK236" s="229">
        <f>ROUND(I236*H236,2)</f>
        <v>0</v>
      </c>
      <c r="BL236" s="14" t="s">
        <v>140</v>
      </c>
      <c r="BM236" s="228" t="s">
        <v>510</v>
      </c>
    </row>
    <row r="237" s="2" customFormat="1" ht="24.15" customHeight="1">
      <c r="A237" s="35"/>
      <c r="B237" s="36"/>
      <c r="C237" s="216" t="s">
        <v>329</v>
      </c>
      <c r="D237" s="216" t="s">
        <v>136</v>
      </c>
      <c r="E237" s="217" t="s">
        <v>511</v>
      </c>
      <c r="F237" s="218" t="s">
        <v>512</v>
      </c>
      <c r="G237" s="219" t="s">
        <v>156</v>
      </c>
      <c r="H237" s="220">
        <v>9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41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140</v>
      </c>
      <c r="AT237" s="228" t="s">
        <v>136</v>
      </c>
      <c r="AU237" s="228" t="s">
        <v>86</v>
      </c>
      <c r="AY237" s="14" t="s">
        <v>133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84</v>
      </c>
      <c r="BK237" s="229">
        <f>ROUND(I237*H237,2)</f>
        <v>0</v>
      </c>
      <c r="BL237" s="14" t="s">
        <v>140</v>
      </c>
      <c r="BM237" s="228" t="s">
        <v>513</v>
      </c>
    </row>
    <row r="238" s="2" customFormat="1" ht="24.15" customHeight="1">
      <c r="A238" s="35"/>
      <c r="B238" s="36"/>
      <c r="C238" s="216" t="s">
        <v>514</v>
      </c>
      <c r="D238" s="216" t="s">
        <v>136</v>
      </c>
      <c r="E238" s="217" t="s">
        <v>515</v>
      </c>
      <c r="F238" s="218" t="s">
        <v>516</v>
      </c>
      <c r="G238" s="219" t="s">
        <v>156</v>
      </c>
      <c r="H238" s="220">
        <v>7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41</v>
      </c>
      <c r="O238" s="88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140</v>
      </c>
      <c r="AT238" s="228" t="s">
        <v>136</v>
      </c>
      <c r="AU238" s="228" t="s">
        <v>86</v>
      </c>
      <c r="AY238" s="14" t="s">
        <v>133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84</v>
      </c>
      <c r="BK238" s="229">
        <f>ROUND(I238*H238,2)</f>
        <v>0</v>
      </c>
      <c r="BL238" s="14" t="s">
        <v>140</v>
      </c>
      <c r="BM238" s="228" t="s">
        <v>517</v>
      </c>
    </row>
    <row r="239" s="2" customFormat="1" ht="24.15" customHeight="1">
      <c r="A239" s="35"/>
      <c r="B239" s="36"/>
      <c r="C239" s="216" t="s">
        <v>332</v>
      </c>
      <c r="D239" s="216" t="s">
        <v>136</v>
      </c>
      <c r="E239" s="217" t="s">
        <v>518</v>
      </c>
      <c r="F239" s="218" t="s">
        <v>519</v>
      </c>
      <c r="G239" s="219" t="s">
        <v>156</v>
      </c>
      <c r="H239" s="220">
        <v>7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41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140</v>
      </c>
      <c r="AT239" s="228" t="s">
        <v>136</v>
      </c>
      <c r="AU239" s="228" t="s">
        <v>86</v>
      </c>
      <c r="AY239" s="14" t="s">
        <v>133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84</v>
      </c>
      <c r="BK239" s="229">
        <f>ROUND(I239*H239,2)</f>
        <v>0</v>
      </c>
      <c r="BL239" s="14" t="s">
        <v>140</v>
      </c>
      <c r="BM239" s="228" t="s">
        <v>520</v>
      </c>
    </row>
    <row r="240" s="2" customFormat="1" ht="24.15" customHeight="1">
      <c r="A240" s="35"/>
      <c r="B240" s="36"/>
      <c r="C240" s="216" t="s">
        <v>521</v>
      </c>
      <c r="D240" s="216" t="s">
        <v>136</v>
      </c>
      <c r="E240" s="217" t="s">
        <v>522</v>
      </c>
      <c r="F240" s="218" t="s">
        <v>523</v>
      </c>
      <c r="G240" s="219" t="s">
        <v>156</v>
      </c>
      <c r="H240" s="220">
        <v>18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41</v>
      </c>
      <c r="O240" s="88"/>
      <c r="P240" s="226">
        <f>O240*H240</f>
        <v>0</v>
      </c>
      <c r="Q240" s="226">
        <v>0</v>
      </c>
      <c r="R240" s="226">
        <f>Q240*H240</f>
        <v>0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140</v>
      </c>
      <c r="AT240" s="228" t="s">
        <v>136</v>
      </c>
      <c r="AU240" s="228" t="s">
        <v>86</v>
      </c>
      <c r="AY240" s="14" t="s">
        <v>133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84</v>
      </c>
      <c r="BK240" s="229">
        <f>ROUND(I240*H240,2)</f>
        <v>0</v>
      </c>
      <c r="BL240" s="14" t="s">
        <v>140</v>
      </c>
      <c r="BM240" s="228" t="s">
        <v>524</v>
      </c>
    </row>
    <row r="241" s="2" customFormat="1" ht="24.15" customHeight="1">
      <c r="A241" s="35"/>
      <c r="B241" s="36"/>
      <c r="C241" s="216" t="s">
        <v>336</v>
      </c>
      <c r="D241" s="216" t="s">
        <v>136</v>
      </c>
      <c r="E241" s="217" t="s">
        <v>525</v>
      </c>
      <c r="F241" s="218" t="s">
        <v>526</v>
      </c>
      <c r="G241" s="219" t="s">
        <v>156</v>
      </c>
      <c r="H241" s="220">
        <v>3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41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140</v>
      </c>
      <c r="AT241" s="228" t="s">
        <v>136</v>
      </c>
      <c r="AU241" s="228" t="s">
        <v>86</v>
      </c>
      <c r="AY241" s="14" t="s">
        <v>133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84</v>
      </c>
      <c r="BK241" s="229">
        <f>ROUND(I241*H241,2)</f>
        <v>0</v>
      </c>
      <c r="BL241" s="14" t="s">
        <v>140</v>
      </c>
      <c r="BM241" s="228" t="s">
        <v>527</v>
      </c>
    </row>
    <row r="242" s="2" customFormat="1" ht="24.15" customHeight="1">
      <c r="A242" s="35"/>
      <c r="B242" s="36"/>
      <c r="C242" s="216" t="s">
        <v>528</v>
      </c>
      <c r="D242" s="216" t="s">
        <v>136</v>
      </c>
      <c r="E242" s="217" t="s">
        <v>529</v>
      </c>
      <c r="F242" s="218" t="s">
        <v>530</v>
      </c>
      <c r="G242" s="219" t="s">
        <v>156</v>
      </c>
      <c r="H242" s="220">
        <v>14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41</v>
      </c>
      <c r="O242" s="88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140</v>
      </c>
      <c r="AT242" s="228" t="s">
        <v>136</v>
      </c>
      <c r="AU242" s="228" t="s">
        <v>86</v>
      </c>
      <c r="AY242" s="14" t="s">
        <v>133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84</v>
      </c>
      <c r="BK242" s="229">
        <f>ROUND(I242*H242,2)</f>
        <v>0</v>
      </c>
      <c r="BL242" s="14" t="s">
        <v>140</v>
      </c>
      <c r="BM242" s="228" t="s">
        <v>531</v>
      </c>
    </row>
    <row r="243" s="2" customFormat="1" ht="24.15" customHeight="1">
      <c r="A243" s="35"/>
      <c r="B243" s="36"/>
      <c r="C243" s="216" t="s">
        <v>339</v>
      </c>
      <c r="D243" s="216" t="s">
        <v>136</v>
      </c>
      <c r="E243" s="217" t="s">
        <v>532</v>
      </c>
      <c r="F243" s="218" t="s">
        <v>533</v>
      </c>
      <c r="G243" s="219" t="s">
        <v>156</v>
      </c>
      <c r="H243" s="220">
        <v>21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41</v>
      </c>
      <c r="O243" s="88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140</v>
      </c>
      <c r="AT243" s="228" t="s">
        <v>136</v>
      </c>
      <c r="AU243" s="228" t="s">
        <v>86</v>
      </c>
      <c r="AY243" s="14" t="s">
        <v>133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84</v>
      </c>
      <c r="BK243" s="229">
        <f>ROUND(I243*H243,2)</f>
        <v>0</v>
      </c>
      <c r="BL243" s="14" t="s">
        <v>140</v>
      </c>
      <c r="BM243" s="228" t="s">
        <v>534</v>
      </c>
    </row>
    <row r="244" s="2" customFormat="1" ht="21.75" customHeight="1">
      <c r="A244" s="35"/>
      <c r="B244" s="36"/>
      <c r="C244" s="216" t="s">
        <v>535</v>
      </c>
      <c r="D244" s="216" t="s">
        <v>136</v>
      </c>
      <c r="E244" s="217" t="s">
        <v>536</v>
      </c>
      <c r="F244" s="218" t="s">
        <v>537</v>
      </c>
      <c r="G244" s="219" t="s">
        <v>171</v>
      </c>
      <c r="H244" s="220">
        <v>40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41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140</v>
      </c>
      <c r="AT244" s="228" t="s">
        <v>136</v>
      </c>
      <c r="AU244" s="228" t="s">
        <v>86</v>
      </c>
      <c r="AY244" s="14" t="s">
        <v>133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84</v>
      </c>
      <c r="BK244" s="229">
        <f>ROUND(I244*H244,2)</f>
        <v>0</v>
      </c>
      <c r="BL244" s="14" t="s">
        <v>140</v>
      </c>
      <c r="BM244" s="228" t="s">
        <v>538</v>
      </c>
    </row>
    <row r="245" s="2" customFormat="1" ht="16.5" customHeight="1">
      <c r="A245" s="35"/>
      <c r="B245" s="36"/>
      <c r="C245" s="216" t="s">
        <v>343</v>
      </c>
      <c r="D245" s="216" t="s">
        <v>136</v>
      </c>
      <c r="E245" s="217" t="s">
        <v>539</v>
      </c>
      <c r="F245" s="218" t="s">
        <v>540</v>
      </c>
      <c r="G245" s="219" t="s">
        <v>541</v>
      </c>
      <c r="H245" s="220">
        <v>150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41</v>
      </c>
      <c r="O245" s="88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140</v>
      </c>
      <c r="AT245" s="228" t="s">
        <v>136</v>
      </c>
      <c r="AU245" s="228" t="s">
        <v>86</v>
      </c>
      <c r="AY245" s="14" t="s">
        <v>133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84</v>
      </c>
      <c r="BK245" s="229">
        <f>ROUND(I245*H245,2)</f>
        <v>0</v>
      </c>
      <c r="BL245" s="14" t="s">
        <v>140</v>
      </c>
      <c r="BM245" s="228" t="s">
        <v>542</v>
      </c>
    </row>
    <row r="246" s="2" customFormat="1" ht="33" customHeight="1">
      <c r="A246" s="35"/>
      <c r="B246" s="36"/>
      <c r="C246" s="216" t="s">
        <v>543</v>
      </c>
      <c r="D246" s="216" t="s">
        <v>136</v>
      </c>
      <c r="E246" s="217" t="s">
        <v>544</v>
      </c>
      <c r="F246" s="218" t="s">
        <v>545</v>
      </c>
      <c r="G246" s="219" t="s">
        <v>139</v>
      </c>
      <c r="H246" s="220">
        <v>1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41</v>
      </c>
      <c r="O246" s="88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140</v>
      </c>
      <c r="AT246" s="228" t="s">
        <v>136</v>
      </c>
      <c r="AU246" s="228" t="s">
        <v>86</v>
      </c>
      <c r="AY246" s="14" t="s">
        <v>133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84</v>
      </c>
      <c r="BK246" s="229">
        <f>ROUND(I246*H246,2)</f>
        <v>0</v>
      </c>
      <c r="BL246" s="14" t="s">
        <v>140</v>
      </c>
      <c r="BM246" s="228" t="s">
        <v>546</v>
      </c>
    </row>
    <row r="247" s="2" customFormat="1" ht="24.15" customHeight="1">
      <c r="A247" s="35"/>
      <c r="B247" s="36"/>
      <c r="C247" s="216" t="s">
        <v>346</v>
      </c>
      <c r="D247" s="216" t="s">
        <v>136</v>
      </c>
      <c r="E247" s="217" t="s">
        <v>547</v>
      </c>
      <c r="F247" s="218" t="s">
        <v>548</v>
      </c>
      <c r="G247" s="219" t="s">
        <v>139</v>
      </c>
      <c r="H247" s="220">
        <v>1</v>
      </c>
      <c r="I247" s="221"/>
      <c r="J247" s="222">
        <f>ROUND(I247*H247,2)</f>
        <v>0</v>
      </c>
      <c r="K247" s="223"/>
      <c r="L247" s="41"/>
      <c r="M247" s="224" t="s">
        <v>1</v>
      </c>
      <c r="N247" s="225" t="s">
        <v>41</v>
      </c>
      <c r="O247" s="88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140</v>
      </c>
      <c r="AT247" s="228" t="s">
        <v>136</v>
      </c>
      <c r="AU247" s="228" t="s">
        <v>86</v>
      </c>
      <c r="AY247" s="14" t="s">
        <v>133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84</v>
      </c>
      <c r="BK247" s="229">
        <f>ROUND(I247*H247,2)</f>
        <v>0</v>
      </c>
      <c r="BL247" s="14" t="s">
        <v>140</v>
      </c>
      <c r="BM247" s="228" t="s">
        <v>549</v>
      </c>
    </row>
    <row r="248" s="2" customFormat="1" ht="21.75" customHeight="1">
      <c r="A248" s="35"/>
      <c r="B248" s="36"/>
      <c r="C248" s="216" t="s">
        <v>550</v>
      </c>
      <c r="D248" s="216" t="s">
        <v>136</v>
      </c>
      <c r="E248" s="217" t="s">
        <v>551</v>
      </c>
      <c r="F248" s="218" t="s">
        <v>552</v>
      </c>
      <c r="G248" s="219" t="s">
        <v>139</v>
      </c>
      <c r="H248" s="220">
        <v>1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41</v>
      </c>
      <c r="O248" s="88"/>
      <c r="P248" s="226">
        <f>O248*H248</f>
        <v>0</v>
      </c>
      <c r="Q248" s="226">
        <v>0</v>
      </c>
      <c r="R248" s="226">
        <f>Q248*H248</f>
        <v>0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140</v>
      </c>
      <c r="AT248" s="228" t="s">
        <v>136</v>
      </c>
      <c r="AU248" s="228" t="s">
        <v>86</v>
      </c>
      <c r="AY248" s="14" t="s">
        <v>133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84</v>
      </c>
      <c r="BK248" s="229">
        <f>ROUND(I248*H248,2)</f>
        <v>0</v>
      </c>
      <c r="BL248" s="14" t="s">
        <v>140</v>
      </c>
      <c r="BM248" s="228" t="s">
        <v>553</v>
      </c>
    </row>
    <row r="249" s="2" customFormat="1" ht="16.5" customHeight="1">
      <c r="A249" s="35"/>
      <c r="B249" s="36"/>
      <c r="C249" s="216" t="s">
        <v>350</v>
      </c>
      <c r="D249" s="216" t="s">
        <v>136</v>
      </c>
      <c r="E249" s="217" t="s">
        <v>554</v>
      </c>
      <c r="F249" s="218" t="s">
        <v>555</v>
      </c>
      <c r="G249" s="219" t="s">
        <v>139</v>
      </c>
      <c r="H249" s="220">
        <v>1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41</v>
      </c>
      <c r="O249" s="88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140</v>
      </c>
      <c r="AT249" s="228" t="s">
        <v>136</v>
      </c>
      <c r="AU249" s="228" t="s">
        <v>86</v>
      </c>
      <c r="AY249" s="14" t="s">
        <v>133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84</v>
      </c>
      <c r="BK249" s="229">
        <f>ROUND(I249*H249,2)</f>
        <v>0</v>
      </c>
      <c r="BL249" s="14" t="s">
        <v>140</v>
      </c>
      <c r="BM249" s="228" t="s">
        <v>556</v>
      </c>
    </row>
    <row r="250" s="12" customFormat="1" ht="22.8" customHeight="1">
      <c r="A250" s="12"/>
      <c r="B250" s="200"/>
      <c r="C250" s="201"/>
      <c r="D250" s="202" t="s">
        <v>75</v>
      </c>
      <c r="E250" s="214" t="s">
        <v>557</v>
      </c>
      <c r="F250" s="214" t="s">
        <v>558</v>
      </c>
      <c r="G250" s="201"/>
      <c r="H250" s="201"/>
      <c r="I250" s="204"/>
      <c r="J250" s="215">
        <f>BK250</f>
        <v>0</v>
      </c>
      <c r="K250" s="201"/>
      <c r="L250" s="206"/>
      <c r="M250" s="207"/>
      <c r="N250" s="208"/>
      <c r="O250" s="208"/>
      <c r="P250" s="209">
        <f>SUM(P251:P256)</f>
        <v>0</v>
      </c>
      <c r="Q250" s="208"/>
      <c r="R250" s="209">
        <f>SUM(R251:R256)</f>
        <v>0</v>
      </c>
      <c r="S250" s="208"/>
      <c r="T250" s="210">
        <f>SUM(T251:T256)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1" t="s">
        <v>84</v>
      </c>
      <c r="AT250" s="212" t="s">
        <v>75</v>
      </c>
      <c r="AU250" s="212" t="s">
        <v>84</v>
      </c>
      <c r="AY250" s="211" t="s">
        <v>133</v>
      </c>
      <c r="BK250" s="213">
        <f>SUM(BK251:BK256)</f>
        <v>0</v>
      </c>
    </row>
    <row r="251" s="2" customFormat="1" ht="24.15" customHeight="1">
      <c r="A251" s="35"/>
      <c r="B251" s="36"/>
      <c r="C251" s="216" t="s">
        <v>559</v>
      </c>
      <c r="D251" s="216" t="s">
        <v>136</v>
      </c>
      <c r="E251" s="217" t="s">
        <v>560</v>
      </c>
      <c r="F251" s="218" t="s">
        <v>561</v>
      </c>
      <c r="G251" s="219" t="s">
        <v>139</v>
      </c>
      <c r="H251" s="220">
        <v>1</v>
      </c>
      <c r="I251" s="221"/>
      <c r="J251" s="222">
        <f>ROUND(I251*H251,2)</f>
        <v>0</v>
      </c>
      <c r="K251" s="223"/>
      <c r="L251" s="41"/>
      <c r="M251" s="224" t="s">
        <v>1</v>
      </c>
      <c r="N251" s="225" t="s">
        <v>41</v>
      </c>
      <c r="O251" s="88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140</v>
      </c>
      <c r="AT251" s="228" t="s">
        <v>136</v>
      </c>
      <c r="AU251" s="228" t="s">
        <v>86</v>
      </c>
      <c r="AY251" s="14" t="s">
        <v>133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84</v>
      </c>
      <c r="BK251" s="229">
        <f>ROUND(I251*H251,2)</f>
        <v>0</v>
      </c>
      <c r="BL251" s="14" t="s">
        <v>140</v>
      </c>
      <c r="BM251" s="228" t="s">
        <v>562</v>
      </c>
    </row>
    <row r="252" s="2" customFormat="1" ht="16.5" customHeight="1">
      <c r="A252" s="35"/>
      <c r="B252" s="36"/>
      <c r="C252" s="216" t="s">
        <v>353</v>
      </c>
      <c r="D252" s="216" t="s">
        <v>136</v>
      </c>
      <c r="E252" s="217" t="s">
        <v>563</v>
      </c>
      <c r="F252" s="218" t="s">
        <v>564</v>
      </c>
      <c r="G252" s="219" t="s">
        <v>139</v>
      </c>
      <c r="H252" s="220">
        <v>1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41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140</v>
      </c>
      <c r="AT252" s="228" t="s">
        <v>136</v>
      </c>
      <c r="AU252" s="228" t="s">
        <v>86</v>
      </c>
      <c r="AY252" s="14" t="s">
        <v>133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84</v>
      </c>
      <c r="BK252" s="229">
        <f>ROUND(I252*H252,2)</f>
        <v>0</v>
      </c>
      <c r="BL252" s="14" t="s">
        <v>140</v>
      </c>
      <c r="BM252" s="228" t="s">
        <v>565</v>
      </c>
    </row>
    <row r="253" s="2" customFormat="1" ht="24.15" customHeight="1">
      <c r="A253" s="35"/>
      <c r="B253" s="36"/>
      <c r="C253" s="216" t="s">
        <v>566</v>
      </c>
      <c r="D253" s="216" t="s">
        <v>136</v>
      </c>
      <c r="E253" s="217" t="s">
        <v>567</v>
      </c>
      <c r="F253" s="218" t="s">
        <v>568</v>
      </c>
      <c r="G253" s="219" t="s">
        <v>156</v>
      </c>
      <c r="H253" s="220">
        <v>1</v>
      </c>
      <c r="I253" s="221"/>
      <c r="J253" s="222">
        <f>ROUND(I253*H253,2)</f>
        <v>0</v>
      </c>
      <c r="K253" s="223"/>
      <c r="L253" s="41"/>
      <c r="M253" s="224" t="s">
        <v>1</v>
      </c>
      <c r="N253" s="225" t="s">
        <v>41</v>
      </c>
      <c r="O253" s="88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140</v>
      </c>
      <c r="AT253" s="228" t="s">
        <v>136</v>
      </c>
      <c r="AU253" s="228" t="s">
        <v>86</v>
      </c>
      <c r="AY253" s="14" t="s">
        <v>133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84</v>
      </c>
      <c r="BK253" s="229">
        <f>ROUND(I253*H253,2)</f>
        <v>0</v>
      </c>
      <c r="BL253" s="14" t="s">
        <v>140</v>
      </c>
      <c r="BM253" s="228" t="s">
        <v>569</v>
      </c>
    </row>
    <row r="254" s="2" customFormat="1" ht="16.5" customHeight="1">
      <c r="A254" s="35"/>
      <c r="B254" s="36"/>
      <c r="C254" s="216" t="s">
        <v>357</v>
      </c>
      <c r="D254" s="216" t="s">
        <v>136</v>
      </c>
      <c r="E254" s="217" t="s">
        <v>570</v>
      </c>
      <c r="F254" s="218" t="s">
        <v>571</v>
      </c>
      <c r="G254" s="219" t="s">
        <v>139</v>
      </c>
      <c r="H254" s="220">
        <v>1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41</v>
      </c>
      <c r="O254" s="88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140</v>
      </c>
      <c r="AT254" s="228" t="s">
        <v>136</v>
      </c>
      <c r="AU254" s="228" t="s">
        <v>86</v>
      </c>
      <c r="AY254" s="14" t="s">
        <v>133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84</v>
      </c>
      <c r="BK254" s="229">
        <f>ROUND(I254*H254,2)</f>
        <v>0</v>
      </c>
      <c r="BL254" s="14" t="s">
        <v>140</v>
      </c>
      <c r="BM254" s="228" t="s">
        <v>572</v>
      </c>
    </row>
    <row r="255" s="2" customFormat="1" ht="21.75" customHeight="1">
      <c r="A255" s="35"/>
      <c r="B255" s="36"/>
      <c r="C255" s="216" t="s">
        <v>573</v>
      </c>
      <c r="D255" s="216" t="s">
        <v>136</v>
      </c>
      <c r="E255" s="217" t="s">
        <v>574</v>
      </c>
      <c r="F255" s="218" t="s">
        <v>575</v>
      </c>
      <c r="G255" s="219" t="s">
        <v>139</v>
      </c>
      <c r="H255" s="220">
        <v>1</v>
      </c>
      <c r="I255" s="221"/>
      <c r="J255" s="222">
        <f>ROUND(I255*H255,2)</f>
        <v>0</v>
      </c>
      <c r="K255" s="223"/>
      <c r="L255" s="41"/>
      <c r="M255" s="224" t="s">
        <v>1</v>
      </c>
      <c r="N255" s="225" t="s">
        <v>41</v>
      </c>
      <c r="O255" s="88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140</v>
      </c>
      <c r="AT255" s="228" t="s">
        <v>136</v>
      </c>
      <c r="AU255" s="228" t="s">
        <v>86</v>
      </c>
      <c r="AY255" s="14" t="s">
        <v>133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84</v>
      </c>
      <c r="BK255" s="229">
        <f>ROUND(I255*H255,2)</f>
        <v>0</v>
      </c>
      <c r="BL255" s="14" t="s">
        <v>140</v>
      </c>
      <c r="BM255" s="228" t="s">
        <v>576</v>
      </c>
    </row>
    <row r="256" s="2" customFormat="1" ht="16.5" customHeight="1">
      <c r="A256" s="35"/>
      <c r="B256" s="36"/>
      <c r="C256" s="216" t="s">
        <v>360</v>
      </c>
      <c r="D256" s="216" t="s">
        <v>136</v>
      </c>
      <c r="E256" s="217" t="s">
        <v>554</v>
      </c>
      <c r="F256" s="218" t="s">
        <v>555</v>
      </c>
      <c r="G256" s="219" t="s">
        <v>139</v>
      </c>
      <c r="H256" s="220">
        <v>1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41</v>
      </c>
      <c r="O256" s="88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140</v>
      </c>
      <c r="AT256" s="228" t="s">
        <v>136</v>
      </c>
      <c r="AU256" s="228" t="s">
        <v>86</v>
      </c>
      <c r="AY256" s="14" t="s">
        <v>133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84</v>
      </c>
      <c r="BK256" s="229">
        <f>ROUND(I256*H256,2)</f>
        <v>0</v>
      </c>
      <c r="BL256" s="14" t="s">
        <v>140</v>
      </c>
      <c r="BM256" s="228" t="s">
        <v>577</v>
      </c>
    </row>
    <row r="257" s="12" customFormat="1" ht="22.8" customHeight="1">
      <c r="A257" s="12"/>
      <c r="B257" s="200"/>
      <c r="C257" s="201"/>
      <c r="D257" s="202" t="s">
        <v>75</v>
      </c>
      <c r="E257" s="214" t="s">
        <v>578</v>
      </c>
      <c r="F257" s="214" t="s">
        <v>579</v>
      </c>
      <c r="G257" s="201"/>
      <c r="H257" s="201"/>
      <c r="I257" s="204"/>
      <c r="J257" s="215">
        <f>BK257</f>
        <v>0</v>
      </c>
      <c r="K257" s="201"/>
      <c r="L257" s="206"/>
      <c r="M257" s="207"/>
      <c r="N257" s="208"/>
      <c r="O257" s="208"/>
      <c r="P257" s="209">
        <f>SUM(P258:P271)</f>
        <v>0</v>
      </c>
      <c r="Q257" s="208"/>
      <c r="R257" s="209">
        <f>SUM(R258:R271)</f>
        <v>0</v>
      </c>
      <c r="S257" s="208"/>
      <c r="T257" s="210">
        <f>SUM(T258:T271)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1" t="s">
        <v>84</v>
      </c>
      <c r="AT257" s="212" t="s">
        <v>75</v>
      </c>
      <c r="AU257" s="212" t="s">
        <v>84</v>
      </c>
      <c r="AY257" s="211" t="s">
        <v>133</v>
      </c>
      <c r="BK257" s="213">
        <f>SUM(BK258:BK271)</f>
        <v>0</v>
      </c>
    </row>
    <row r="258" s="2" customFormat="1" ht="24.15" customHeight="1">
      <c r="A258" s="35"/>
      <c r="B258" s="36"/>
      <c r="C258" s="216" t="s">
        <v>580</v>
      </c>
      <c r="D258" s="216" t="s">
        <v>136</v>
      </c>
      <c r="E258" s="217" t="s">
        <v>581</v>
      </c>
      <c r="F258" s="218" t="s">
        <v>582</v>
      </c>
      <c r="G258" s="219" t="s">
        <v>139</v>
      </c>
      <c r="H258" s="220">
        <v>1</v>
      </c>
      <c r="I258" s="221"/>
      <c r="J258" s="222">
        <f>ROUND(I258*H258,2)</f>
        <v>0</v>
      </c>
      <c r="K258" s="223"/>
      <c r="L258" s="41"/>
      <c r="M258" s="224" t="s">
        <v>1</v>
      </c>
      <c r="N258" s="225" t="s">
        <v>41</v>
      </c>
      <c r="O258" s="88"/>
      <c r="P258" s="226">
        <f>O258*H258</f>
        <v>0</v>
      </c>
      <c r="Q258" s="226">
        <v>0</v>
      </c>
      <c r="R258" s="226">
        <f>Q258*H258</f>
        <v>0</v>
      </c>
      <c r="S258" s="226">
        <v>0</v>
      </c>
      <c r="T258" s="22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140</v>
      </c>
      <c r="AT258" s="228" t="s">
        <v>136</v>
      </c>
      <c r="AU258" s="228" t="s">
        <v>86</v>
      </c>
      <c r="AY258" s="14" t="s">
        <v>133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84</v>
      </c>
      <c r="BK258" s="229">
        <f>ROUND(I258*H258,2)</f>
        <v>0</v>
      </c>
      <c r="BL258" s="14" t="s">
        <v>140</v>
      </c>
      <c r="BM258" s="228" t="s">
        <v>583</v>
      </c>
    </row>
    <row r="259" s="2" customFormat="1" ht="24.15" customHeight="1">
      <c r="A259" s="35"/>
      <c r="B259" s="36"/>
      <c r="C259" s="216" t="s">
        <v>364</v>
      </c>
      <c r="D259" s="216" t="s">
        <v>136</v>
      </c>
      <c r="E259" s="217" t="s">
        <v>584</v>
      </c>
      <c r="F259" s="218" t="s">
        <v>585</v>
      </c>
      <c r="G259" s="219" t="s">
        <v>139</v>
      </c>
      <c r="H259" s="220">
        <v>1</v>
      </c>
      <c r="I259" s="221"/>
      <c r="J259" s="222">
        <f>ROUND(I259*H259,2)</f>
        <v>0</v>
      </c>
      <c r="K259" s="223"/>
      <c r="L259" s="41"/>
      <c r="M259" s="224" t="s">
        <v>1</v>
      </c>
      <c r="N259" s="225" t="s">
        <v>41</v>
      </c>
      <c r="O259" s="88"/>
      <c r="P259" s="226">
        <f>O259*H259</f>
        <v>0</v>
      </c>
      <c r="Q259" s="226">
        <v>0</v>
      </c>
      <c r="R259" s="226">
        <f>Q259*H259</f>
        <v>0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140</v>
      </c>
      <c r="AT259" s="228" t="s">
        <v>136</v>
      </c>
      <c r="AU259" s="228" t="s">
        <v>86</v>
      </c>
      <c r="AY259" s="14" t="s">
        <v>133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4" t="s">
        <v>84</v>
      </c>
      <c r="BK259" s="229">
        <f>ROUND(I259*H259,2)</f>
        <v>0</v>
      </c>
      <c r="BL259" s="14" t="s">
        <v>140</v>
      </c>
      <c r="BM259" s="228" t="s">
        <v>586</v>
      </c>
    </row>
    <row r="260" s="2" customFormat="1" ht="21.75" customHeight="1">
      <c r="A260" s="35"/>
      <c r="B260" s="36"/>
      <c r="C260" s="216" t="s">
        <v>587</v>
      </c>
      <c r="D260" s="216" t="s">
        <v>136</v>
      </c>
      <c r="E260" s="217" t="s">
        <v>588</v>
      </c>
      <c r="F260" s="218" t="s">
        <v>199</v>
      </c>
      <c r="G260" s="219" t="s">
        <v>139</v>
      </c>
      <c r="H260" s="220">
        <v>1</v>
      </c>
      <c r="I260" s="221"/>
      <c r="J260" s="222">
        <f>ROUND(I260*H260,2)</f>
        <v>0</v>
      </c>
      <c r="K260" s="223"/>
      <c r="L260" s="41"/>
      <c r="M260" s="224" t="s">
        <v>1</v>
      </c>
      <c r="N260" s="225" t="s">
        <v>41</v>
      </c>
      <c r="O260" s="88"/>
      <c r="P260" s="226">
        <f>O260*H260</f>
        <v>0</v>
      </c>
      <c r="Q260" s="226">
        <v>0</v>
      </c>
      <c r="R260" s="226">
        <f>Q260*H260</f>
        <v>0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140</v>
      </c>
      <c r="AT260" s="228" t="s">
        <v>136</v>
      </c>
      <c r="AU260" s="228" t="s">
        <v>86</v>
      </c>
      <c r="AY260" s="14" t="s">
        <v>133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84</v>
      </c>
      <c r="BK260" s="229">
        <f>ROUND(I260*H260,2)</f>
        <v>0</v>
      </c>
      <c r="BL260" s="14" t="s">
        <v>140</v>
      </c>
      <c r="BM260" s="228" t="s">
        <v>589</v>
      </c>
    </row>
    <row r="261" s="2" customFormat="1" ht="21.75" customHeight="1">
      <c r="A261" s="35"/>
      <c r="B261" s="36"/>
      <c r="C261" s="216" t="s">
        <v>367</v>
      </c>
      <c r="D261" s="216" t="s">
        <v>136</v>
      </c>
      <c r="E261" s="217" t="s">
        <v>590</v>
      </c>
      <c r="F261" s="218" t="s">
        <v>203</v>
      </c>
      <c r="G261" s="219" t="s">
        <v>139</v>
      </c>
      <c r="H261" s="220">
        <v>4</v>
      </c>
      <c r="I261" s="221"/>
      <c r="J261" s="222">
        <f>ROUND(I261*H261,2)</f>
        <v>0</v>
      </c>
      <c r="K261" s="223"/>
      <c r="L261" s="41"/>
      <c r="M261" s="224" t="s">
        <v>1</v>
      </c>
      <c r="N261" s="225" t="s">
        <v>41</v>
      </c>
      <c r="O261" s="88"/>
      <c r="P261" s="226">
        <f>O261*H261</f>
        <v>0</v>
      </c>
      <c r="Q261" s="226">
        <v>0</v>
      </c>
      <c r="R261" s="226">
        <f>Q261*H261</f>
        <v>0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140</v>
      </c>
      <c r="AT261" s="228" t="s">
        <v>136</v>
      </c>
      <c r="AU261" s="228" t="s">
        <v>86</v>
      </c>
      <c r="AY261" s="14" t="s">
        <v>133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4" t="s">
        <v>84</v>
      </c>
      <c r="BK261" s="229">
        <f>ROUND(I261*H261,2)</f>
        <v>0</v>
      </c>
      <c r="BL261" s="14" t="s">
        <v>140</v>
      </c>
      <c r="BM261" s="228" t="s">
        <v>591</v>
      </c>
    </row>
    <row r="262" s="2" customFormat="1" ht="16.5" customHeight="1">
      <c r="A262" s="35"/>
      <c r="B262" s="36"/>
      <c r="C262" s="216" t="s">
        <v>592</v>
      </c>
      <c r="D262" s="216" t="s">
        <v>136</v>
      </c>
      <c r="E262" s="217" t="s">
        <v>593</v>
      </c>
      <c r="F262" s="218" t="s">
        <v>594</v>
      </c>
      <c r="G262" s="219" t="s">
        <v>139</v>
      </c>
      <c r="H262" s="220">
        <v>1</v>
      </c>
      <c r="I262" s="221"/>
      <c r="J262" s="222">
        <f>ROUND(I262*H262,2)</f>
        <v>0</v>
      </c>
      <c r="K262" s="223"/>
      <c r="L262" s="41"/>
      <c r="M262" s="224" t="s">
        <v>1</v>
      </c>
      <c r="N262" s="225" t="s">
        <v>41</v>
      </c>
      <c r="O262" s="88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140</v>
      </c>
      <c r="AT262" s="228" t="s">
        <v>136</v>
      </c>
      <c r="AU262" s="228" t="s">
        <v>86</v>
      </c>
      <c r="AY262" s="14" t="s">
        <v>133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4" t="s">
        <v>84</v>
      </c>
      <c r="BK262" s="229">
        <f>ROUND(I262*H262,2)</f>
        <v>0</v>
      </c>
      <c r="BL262" s="14" t="s">
        <v>140</v>
      </c>
      <c r="BM262" s="228" t="s">
        <v>595</v>
      </c>
    </row>
    <row r="263" s="2" customFormat="1" ht="16.5" customHeight="1">
      <c r="A263" s="35"/>
      <c r="B263" s="36"/>
      <c r="C263" s="216" t="s">
        <v>371</v>
      </c>
      <c r="D263" s="216" t="s">
        <v>136</v>
      </c>
      <c r="E263" s="217" t="s">
        <v>596</v>
      </c>
      <c r="F263" s="218" t="s">
        <v>597</v>
      </c>
      <c r="G263" s="219" t="s">
        <v>139</v>
      </c>
      <c r="H263" s="220">
        <v>1</v>
      </c>
      <c r="I263" s="221"/>
      <c r="J263" s="222">
        <f>ROUND(I263*H263,2)</f>
        <v>0</v>
      </c>
      <c r="K263" s="223"/>
      <c r="L263" s="41"/>
      <c r="M263" s="224" t="s">
        <v>1</v>
      </c>
      <c r="N263" s="225" t="s">
        <v>41</v>
      </c>
      <c r="O263" s="88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140</v>
      </c>
      <c r="AT263" s="228" t="s">
        <v>136</v>
      </c>
      <c r="AU263" s="228" t="s">
        <v>86</v>
      </c>
      <c r="AY263" s="14" t="s">
        <v>133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84</v>
      </c>
      <c r="BK263" s="229">
        <f>ROUND(I263*H263,2)</f>
        <v>0</v>
      </c>
      <c r="BL263" s="14" t="s">
        <v>140</v>
      </c>
      <c r="BM263" s="228" t="s">
        <v>598</v>
      </c>
    </row>
    <row r="264" s="2" customFormat="1" ht="16.5" customHeight="1">
      <c r="A264" s="35"/>
      <c r="B264" s="36"/>
      <c r="C264" s="216" t="s">
        <v>599</v>
      </c>
      <c r="D264" s="216" t="s">
        <v>136</v>
      </c>
      <c r="E264" s="217" t="s">
        <v>600</v>
      </c>
      <c r="F264" s="218" t="s">
        <v>601</v>
      </c>
      <c r="G264" s="219" t="s">
        <v>139</v>
      </c>
      <c r="H264" s="220">
        <v>2</v>
      </c>
      <c r="I264" s="221"/>
      <c r="J264" s="222">
        <f>ROUND(I264*H264,2)</f>
        <v>0</v>
      </c>
      <c r="K264" s="223"/>
      <c r="L264" s="41"/>
      <c r="M264" s="224" t="s">
        <v>1</v>
      </c>
      <c r="N264" s="225" t="s">
        <v>41</v>
      </c>
      <c r="O264" s="88"/>
      <c r="P264" s="226">
        <f>O264*H264</f>
        <v>0</v>
      </c>
      <c r="Q264" s="226">
        <v>0</v>
      </c>
      <c r="R264" s="226">
        <f>Q264*H264</f>
        <v>0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140</v>
      </c>
      <c r="AT264" s="228" t="s">
        <v>136</v>
      </c>
      <c r="AU264" s="228" t="s">
        <v>86</v>
      </c>
      <c r="AY264" s="14" t="s">
        <v>133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4" t="s">
        <v>84</v>
      </c>
      <c r="BK264" s="229">
        <f>ROUND(I264*H264,2)</f>
        <v>0</v>
      </c>
      <c r="BL264" s="14" t="s">
        <v>140</v>
      </c>
      <c r="BM264" s="228" t="s">
        <v>602</v>
      </c>
    </row>
    <row r="265" s="2" customFormat="1" ht="24.15" customHeight="1">
      <c r="A265" s="35"/>
      <c r="B265" s="36"/>
      <c r="C265" s="216" t="s">
        <v>374</v>
      </c>
      <c r="D265" s="216" t="s">
        <v>136</v>
      </c>
      <c r="E265" s="217" t="s">
        <v>603</v>
      </c>
      <c r="F265" s="218" t="s">
        <v>604</v>
      </c>
      <c r="G265" s="219" t="s">
        <v>156</v>
      </c>
      <c r="H265" s="220">
        <v>3</v>
      </c>
      <c r="I265" s="221"/>
      <c r="J265" s="222">
        <f>ROUND(I265*H265,2)</f>
        <v>0</v>
      </c>
      <c r="K265" s="223"/>
      <c r="L265" s="41"/>
      <c r="M265" s="224" t="s">
        <v>1</v>
      </c>
      <c r="N265" s="225" t="s">
        <v>41</v>
      </c>
      <c r="O265" s="88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140</v>
      </c>
      <c r="AT265" s="228" t="s">
        <v>136</v>
      </c>
      <c r="AU265" s="228" t="s">
        <v>86</v>
      </c>
      <c r="AY265" s="14" t="s">
        <v>133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84</v>
      </c>
      <c r="BK265" s="229">
        <f>ROUND(I265*H265,2)</f>
        <v>0</v>
      </c>
      <c r="BL265" s="14" t="s">
        <v>140</v>
      </c>
      <c r="BM265" s="228" t="s">
        <v>605</v>
      </c>
    </row>
    <row r="266" s="2" customFormat="1" ht="24.15" customHeight="1">
      <c r="A266" s="35"/>
      <c r="B266" s="36"/>
      <c r="C266" s="216" t="s">
        <v>606</v>
      </c>
      <c r="D266" s="216" t="s">
        <v>136</v>
      </c>
      <c r="E266" s="217" t="s">
        <v>607</v>
      </c>
      <c r="F266" s="218" t="s">
        <v>608</v>
      </c>
      <c r="G266" s="219" t="s">
        <v>156</v>
      </c>
      <c r="H266" s="220">
        <v>10</v>
      </c>
      <c r="I266" s="221"/>
      <c r="J266" s="222">
        <f>ROUND(I266*H266,2)</f>
        <v>0</v>
      </c>
      <c r="K266" s="223"/>
      <c r="L266" s="41"/>
      <c r="M266" s="224" t="s">
        <v>1</v>
      </c>
      <c r="N266" s="225" t="s">
        <v>41</v>
      </c>
      <c r="O266" s="88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140</v>
      </c>
      <c r="AT266" s="228" t="s">
        <v>136</v>
      </c>
      <c r="AU266" s="228" t="s">
        <v>86</v>
      </c>
      <c r="AY266" s="14" t="s">
        <v>133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4" t="s">
        <v>84</v>
      </c>
      <c r="BK266" s="229">
        <f>ROUND(I266*H266,2)</f>
        <v>0</v>
      </c>
      <c r="BL266" s="14" t="s">
        <v>140</v>
      </c>
      <c r="BM266" s="228" t="s">
        <v>609</v>
      </c>
    </row>
    <row r="267" s="2" customFormat="1" ht="21.75" customHeight="1">
      <c r="A267" s="35"/>
      <c r="B267" s="36"/>
      <c r="C267" s="216" t="s">
        <v>378</v>
      </c>
      <c r="D267" s="216" t="s">
        <v>136</v>
      </c>
      <c r="E267" s="217" t="s">
        <v>574</v>
      </c>
      <c r="F267" s="218" t="s">
        <v>575</v>
      </c>
      <c r="G267" s="219" t="s">
        <v>139</v>
      </c>
      <c r="H267" s="220">
        <v>1</v>
      </c>
      <c r="I267" s="221"/>
      <c r="J267" s="222">
        <f>ROUND(I267*H267,2)</f>
        <v>0</v>
      </c>
      <c r="K267" s="223"/>
      <c r="L267" s="41"/>
      <c r="M267" s="224" t="s">
        <v>1</v>
      </c>
      <c r="N267" s="225" t="s">
        <v>41</v>
      </c>
      <c r="O267" s="88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140</v>
      </c>
      <c r="AT267" s="228" t="s">
        <v>136</v>
      </c>
      <c r="AU267" s="228" t="s">
        <v>86</v>
      </c>
      <c r="AY267" s="14" t="s">
        <v>133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4" t="s">
        <v>84</v>
      </c>
      <c r="BK267" s="229">
        <f>ROUND(I267*H267,2)</f>
        <v>0</v>
      </c>
      <c r="BL267" s="14" t="s">
        <v>140</v>
      </c>
      <c r="BM267" s="228" t="s">
        <v>610</v>
      </c>
    </row>
    <row r="268" s="2" customFormat="1" ht="16.5" customHeight="1">
      <c r="A268" s="35"/>
      <c r="B268" s="36"/>
      <c r="C268" s="216" t="s">
        <v>611</v>
      </c>
      <c r="D268" s="216" t="s">
        <v>136</v>
      </c>
      <c r="E268" s="217" t="s">
        <v>539</v>
      </c>
      <c r="F268" s="218" t="s">
        <v>540</v>
      </c>
      <c r="G268" s="219" t="s">
        <v>541</v>
      </c>
      <c r="H268" s="220">
        <v>5</v>
      </c>
      <c r="I268" s="221"/>
      <c r="J268" s="222">
        <f>ROUND(I268*H268,2)</f>
        <v>0</v>
      </c>
      <c r="K268" s="223"/>
      <c r="L268" s="41"/>
      <c r="M268" s="224" t="s">
        <v>1</v>
      </c>
      <c r="N268" s="225" t="s">
        <v>41</v>
      </c>
      <c r="O268" s="88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140</v>
      </c>
      <c r="AT268" s="228" t="s">
        <v>136</v>
      </c>
      <c r="AU268" s="228" t="s">
        <v>86</v>
      </c>
      <c r="AY268" s="14" t="s">
        <v>133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4" t="s">
        <v>84</v>
      </c>
      <c r="BK268" s="229">
        <f>ROUND(I268*H268,2)</f>
        <v>0</v>
      </c>
      <c r="BL268" s="14" t="s">
        <v>140</v>
      </c>
      <c r="BM268" s="228" t="s">
        <v>612</v>
      </c>
    </row>
    <row r="269" s="2" customFormat="1" ht="16.5" customHeight="1">
      <c r="A269" s="35"/>
      <c r="B269" s="36"/>
      <c r="C269" s="216" t="s">
        <v>381</v>
      </c>
      <c r="D269" s="216" t="s">
        <v>136</v>
      </c>
      <c r="E269" s="217" t="s">
        <v>613</v>
      </c>
      <c r="F269" s="218" t="s">
        <v>614</v>
      </c>
      <c r="G269" s="219" t="s">
        <v>139</v>
      </c>
      <c r="H269" s="220">
        <v>1</v>
      </c>
      <c r="I269" s="221"/>
      <c r="J269" s="222">
        <f>ROUND(I269*H269,2)</f>
        <v>0</v>
      </c>
      <c r="K269" s="223"/>
      <c r="L269" s="41"/>
      <c r="M269" s="224" t="s">
        <v>1</v>
      </c>
      <c r="N269" s="225" t="s">
        <v>41</v>
      </c>
      <c r="O269" s="88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140</v>
      </c>
      <c r="AT269" s="228" t="s">
        <v>136</v>
      </c>
      <c r="AU269" s="228" t="s">
        <v>86</v>
      </c>
      <c r="AY269" s="14" t="s">
        <v>133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84</v>
      </c>
      <c r="BK269" s="229">
        <f>ROUND(I269*H269,2)</f>
        <v>0</v>
      </c>
      <c r="BL269" s="14" t="s">
        <v>140</v>
      </c>
      <c r="BM269" s="228" t="s">
        <v>615</v>
      </c>
    </row>
    <row r="270" s="2" customFormat="1" ht="16.5" customHeight="1">
      <c r="A270" s="35"/>
      <c r="B270" s="36"/>
      <c r="C270" s="216" t="s">
        <v>616</v>
      </c>
      <c r="D270" s="216" t="s">
        <v>136</v>
      </c>
      <c r="E270" s="217" t="s">
        <v>617</v>
      </c>
      <c r="F270" s="218" t="s">
        <v>618</v>
      </c>
      <c r="G270" s="219" t="s">
        <v>139</v>
      </c>
      <c r="H270" s="220">
        <v>1</v>
      </c>
      <c r="I270" s="221"/>
      <c r="J270" s="222">
        <f>ROUND(I270*H270,2)</f>
        <v>0</v>
      </c>
      <c r="K270" s="223"/>
      <c r="L270" s="41"/>
      <c r="M270" s="224" t="s">
        <v>1</v>
      </c>
      <c r="N270" s="225" t="s">
        <v>41</v>
      </c>
      <c r="O270" s="88"/>
      <c r="P270" s="226">
        <f>O270*H270</f>
        <v>0</v>
      </c>
      <c r="Q270" s="226">
        <v>0</v>
      </c>
      <c r="R270" s="226">
        <f>Q270*H270</f>
        <v>0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140</v>
      </c>
      <c r="AT270" s="228" t="s">
        <v>136</v>
      </c>
      <c r="AU270" s="228" t="s">
        <v>86</v>
      </c>
      <c r="AY270" s="14" t="s">
        <v>133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4" t="s">
        <v>84</v>
      </c>
      <c r="BK270" s="229">
        <f>ROUND(I270*H270,2)</f>
        <v>0</v>
      </c>
      <c r="BL270" s="14" t="s">
        <v>140</v>
      </c>
      <c r="BM270" s="228" t="s">
        <v>619</v>
      </c>
    </row>
    <row r="271" s="2" customFormat="1" ht="16.5" customHeight="1">
      <c r="A271" s="35"/>
      <c r="B271" s="36"/>
      <c r="C271" s="216" t="s">
        <v>385</v>
      </c>
      <c r="D271" s="216" t="s">
        <v>136</v>
      </c>
      <c r="E271" s="217" t="s">
        <v>554</v>
      </c>
      <c r="F271" s="218" t="s">
        <v>555</v>
      </c>
      <c r="G271" s="219" t="s">
        <v>139</v>
      </c>
      <c r="H271" s="220">
        <v>1</v>
      </c>
      <c r="I271" s="221"/>
      <c r="J271" s="222">
        <f>ROUND(I271*H271,2)</f>
        <v>0</v>
      </c>
      <c r="K271" s="223"/>
      <c r="L271" s="41"/>
      <c r="M271" s="224" t="s">
        <v>1</v>
      </c>
      <c r="N271" s="225" t="s">
        <v>41</v>
      </c>
      <c r="O271" s="88"/>
      <c r="P271" s="226">
        <f>O271*H271</f>
        <v>0</v>
      </c>
      <c r="Q271" s="226">
        <v>0</v>
      </c>
      <c r="R271" s="226">
        <f>Q271*H271</f>
        <v>0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140</v>
      </c>
      <c r="AT271" s="228" t="s">
        <v>136</v>
      </c>
      <c r="AU271" s="228" t="s">
        <v>86</v>
      </c>
      <c r="AY271" s="14" t="s">
        <v>133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4" t="s">
        <v>84</v>
      </c>
      <c r="BK271" s="229">
        <f>ROUND(I271*H271,2)</f>
        <v>0</v>
      </c>
      <c r="BL271" s="14" t="s">
        <v>140</v>
      </c>
      <c r="BM271" s="228" t="s">
        <v>620</v>
      </c>
    </row>
    <row r="272" s="12" customFormat="1" ht="22.8" customHeight="1">
      <c r="A272" s="12"/>
      <c r="B272" s="200"/>
      <c r="C272" s="201"/>
      <c r="D272" s="202" t="s">
        <v>75</v>
      </c>
      <c r="E272" s="214" t="s">
        <v>621</v>
      </c>
      <c r="F272" s="214" t="s">
        <v>622</v>
      </c>
      <c r="G272" s="201"/>
      <c r="H272" s="201"/>
      <c r="I272" s="204"/>
      <c r="J272" s="215">
        <f>BK272</f>
        <v>0</v>
      </c>
      <c r="K272" s="201"/>
      <c r="L272" s="206"/>
      <c r="M272" s="207"/>
      <c r="N272" s="208"/>
      <c r="O272" s="208"/>
      <c r="P272" s="209">
        <f>SUM(P273:P281)</f>
        <v>0</v>
      </c>
      <c r="Q272" s="208"/>
      <c r="R272" s="209">
        <f>SUM(R273:R281)</f>
        <v>0</v>
      </c>
      <c r="S272" s="208"/>
      <c r="T272" s="210">
        <f>SUM(T273:T281)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1" t="s">
        <v>84</v>
      </c>
      <c r="AT272" s="212" t="s">
        <v>75</v>
      </c>
      <c r="AU272" s="212" t="s">
        <v>84</v>
      </c>
      <c r="AY272" s="211" t="s">
        <v>133</v>
      </c>
      <c r="BK272" s="213">
        <f>SUM(BK273:BK281)</f>
        <v>0</v>
      </c>
    </row>
    <row r="273" s="2" customFormat="1" ht="24.15" customHeight="1">
      <c r="A273" s="35"/>
      <c r="B273" s="36"/>
      <c r="C273" s="216" t="s">
        <v>623</v>
      </c>
      <c r="D273" s="216" t="s">
        <v>136</v>
      </c>
      <c r="E273" s="217" t="s">
        <v>624</v>
      </c>
      <c r="F273" s="218" t="s">
        <v>625</v>
      </c>
      <c r="G273" s="219" t="s">
        <v>139</v>
      </c>
      <c r="H273" s="220">
        <v>1</v>
      </c>
      <c r="I273" s="221"/>
      <c r="J273" s="222">
        <f>ROUND(I273*H273,2)</f>
        <v>0</v>
      </c>
      <c r="K273" s="223"/>
      <c r="L273" s="41"/>
      <c r="M273" s="224" t="s">
        <v>1</v>
      </c>
      <c r="N273" s="225" t="s">
        <v>41</v>
      </c>
      <c r="O273" s="88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140</v>
      </c>
      <c r="AT273" s="228" t="s">
        <v>136</v>
      </c>
      <c r="AU273" s="228" t="s">
        <v>86</v>
      </c>
      <c r="AY273" s="14" t="s">
        <v>133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4" t="s">
        <v>84</v>
      </c>
      <c r="BK273" s="229">
        <f>ROUND(I273*H273,2)</f>
        <v>0</v>
      </c>
      <c r="BL273" s="14" t="s">
        <v>140</v>
      </c>
      <c r="BM273" s="228" t="s">
        <v>626</v>
      </c>
    </row>
    <row r="274" s="2" customFormat="1" ht="24.15" customHeight="1">
      <c r="A274" s="35"/>
      <c r="B274" s="36"/>
      <c r="C274" s="216" t="s">
        <v>388</v>
      </c>
      <c r="D274" s="216" t="s">
        <v>136</v>
      </c>
      <c r="E274" s="217" t="s">
        <v>627</v>
      </c>
      <c r="F274" s="218" t="s">
        <v>628</v>
      </c>
      <c r="G274" s="219" t="s">
        <v>139</v>
      </c>
      <c r="H274" s="220">
        <v>2</v>
      </c>
      <c r="I274" s="221"/>
      <c r="J274" s="222">
        <f>ROUND(I274*H274,2)</f>
        <v>0</v>
      </c>
      <c r="K274" s="223"/>
      <c r="L274" s="41"/>
      <c r="M274" s="224" t="s">
        <v>1</v>
      </c>
      <c r="N274" s="225" t="s">
        <v>41</v>
      </c>
      <c r="O274" s="88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140</v>
      </c>
      <c r="AT274" s="228" t="s">
        <v>136</v>
      </c>
      <c r="AU274" s="228" t="s">
        <v>86</v>
      </c>
      <c r="AY274" s="14" t="s">
        <v>133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4" t="s">
        <v>84</v>
      </c>
      <c r="BK274" s="229">
        <f>ROUND(I274*H274,2)</f>
        <v>0</v>
      </c>
      <c r="BL274" s="14" t="s">
        <v>140</v>
      </c>
      <c r="BM274" s="228" t="s">
        <v>629</v>
      </c>
    </row>
    <row r="275" s="2" customFormat="1" ht="21.75" customHeight="1">
      <c r="A275" s="35"/>
      <c r="B275" s="36"/>
      <c r="C275" s="216" t="s">
        <v>630</v>
      </c>
      <c r="D275" s="216" t="s">
        <v>136</v>
      </c>
      <c r="E275" s="217" t="s">
        <v>631</v>
      </c>
      <c r="F275" s="218" t="s">
        <v>203</v>
      </c>
      <c r="G275" s="219" t="s">
        <v>139</v>
      </c>
      <c r="H275" s="220">
        <v>1</v>
      </c>
      <c r="I275" s="221"/>
      <c r="J275" s="222">
        <f>ROUND(I275*H275,2)</f>
        <v>0</v>
      </c>
      <c r="K275" s="223"/>
      <c r="L275" s="41"/>
      <c r="M275" s="224" t="s">
        <v>1</v>
      </c>
      <c r="N275" s="225" t="s">
        <v>41</v>
      </c>
      <c r="O275" s="88"/>
      <c r="P275" s="226">
        <f>O275*H275</f>
        <v>0</v>
      </c>
      <c r="Q275" s="226">
        <v>0</v>
      </c>
      <c r="R275" s="226">
        <f>Q275*H275</f>
        <v>0</v>
      </c>
      <c r="S275" s="226">
        <v>0</v>
      </c>
      <c r="T275" s="22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8" t="s">
        <v>140</v>
      </c>
      <c r="AT275" s="228" t="s">
        <v>136</v>
      </c>
      <c r="AU275" s="228" t="s">
        <v>86</v>
      </c>
      <c r="AY275" s="14" t="s">
        <v>133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4" t="s">
        <v>84</v>
      </c>
      <c r="BK275" s="229">
        <f>ROUND(I275*H275,2)</f>
        <v>0</v>
      </c>
      <c r="BL275" s="14" t="s">
        <v>140</v>
      </c>
      <c r="BM275" s="228" t="s">
        <v>632</v>
      </c>
    </row>
    <row r="276" s="2" customFormat="1" ht="21.75" customHeight="1">
      <c r="A276" s="35"/>
      <c r="B276" s="36"/>
      <c r="C276" s="216" t="s">
        <v>392</v>
      </c>
      <c r="D276" s="216" t="s">
        <v>136</v>
      </c>
      <c r="E276" s="217" t="s">
        <v>633</v>
      </c>
      <c r="F276" s="218" t="s">
        <v>634</v>
      </c>
      <c r="G276" s="219" t="s">
        <v>139</v>
      </c>
      <c r="H276" s="220">
        <v>1</v>
      </c>
      <c r="I276" s="221"/>
      <c r="J276" s="222">
        <f>ROUND(I276*H276,2)</f>
        <v>0</v>
      </c>
      <c r="K276" s="223"/>
      <c r="L276" s="41"/>
      <c r="M276" s="224" t="s">
        <v>1</v>
      </c>
      <c r="N276" s="225" t="s">
        <v>41</v>
      </c>
      <c r="O276" s="88"/>
      <c r="P276" s="226">
        <f>O276*H276</f>
        <v>0</v>
      </c>
      <c r="Q276" s="226">
        <v>0</v>
      </c>
      <c r="R276" s="226">
        <f>Q276*H276</f>
        <v>0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140</v>
      </c>
      <c r="AT276" s="228" t="s">
        <v>136</v>
      </c>
      <c r="AU276" s="228" t="s">
        <v>86</v>
      </c>
      <c r="AY276" s="14" t="s">
        <v>133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4" t="s">
        <v>84</v>
      </c>
      <c r="BK276" s="229">
        <f>ROUND(I276*H276,2)</f>
        <v>0</v>
      </c>
      <c r="BL276" s="14" t="s">
        <v>140</v>
      </c>
      <c r="BM276" s="228" t="s">
        <v>635</v>
      </c>
    </row>
    <row r="277" s="2" customFormat="1" ht="24.15" customHeight="1">
      <c r="A277" s="35"/>
      <c r="B277" s="36"/>
      <c r="C277" s="216" t="s">
        <v>636</v>
      </c>
      <c r="D277" s="216" t="s">
        <v>136</v>
      </c>
      <c r="E277" s="217" t="s">
        <v>637</v>
      </c>
      <c r="F277" s="218" t="s">
        <v>638</v>
      </c>
      <c r="G277" s="219" t="s">
        <v>156</v>
      </c>
      <c r="H277" s="220">
        <v>2</v>
      </c>
      <c r="I277" s="221"/>
      <c r="J277" s="222">
        <f>ROUND(I277*H277,2)</f>
        <v>0</v>
      </c>
      <c r="K277" s="223"/>
      <c r="L277" s="41"/>
      <c r="M277" s="224" t="s">
        <v>1</v>
      </c>
      <c r="N277" s="225" t="s">
        <v>41</v>
      </c>
      <c r="O277" s="88"/>
      <c r="P277" s="226">
        <f>O277*H277</f>
        <v>0</v>
      </c>
      <c r="Q277" s="226">
        <v>0</v>
      </c>
      <c r="R277" s="226">
        <f>Q277*H277</f>
        <v>0</v>
      </c>
      <c r="S277" s="226">
        <v>0</v>
      </c>
      <c r="T277" s="22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140</v>
      </c>
      <c r="AT277" s="228" t="s">
        <v>136</v>
      </c>
      <c r="AU277" s="228" t="s">
        <v>86</v>
      </c>
      <c r="AY277" s="14" t="s">
        <v>133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4" t="s">
        <v>84</v>
      </c>
      <c r="BK277" s="229">
        <f>ROUND(I277*H277,2)</f>
        <v>0</v>
      </c>
      <c r="BL277" s="14" t="s">
        <v>140</v>
      </c>
      <c r="BM277" s="228" t="s">
        <v>639</v>
      </c>
    </row>
    <row r="278" s="2" customFormat="1" ht="21.75" customHeight="1">
      <c r="A278" s="35"/>
      <c r="B278" s="36"/>
      <c r="C278" s="216" t="s">
        <v>395</v>
      </c>
      <c r="D278" s="216" t="s">
        <v>136</v>
      </c>
      <c r="E278" s="217" t="s">
        <v>574</v>
      </c>
      <c r="F278" s="218" t="s">
        <v>575</v>
      </c>
      <c r="G278" s="219" t="s">
        <v>139</v>
      </c>
      <c r="H278" s="220">
        <v>1</v>
      </c>
      <c r="I278" s="221"/>
      <c r="J278" s="222">
        <f>ROUND(I278*H278,2)</f>
        <v>0</v>
      </c>
      <c r="K278" s="223"/>
      <c r="L278" s="41"/>
      <c r="M278" s="224" t="s">
        <v>1</v>
      </c>
      <c r="N278" s="225" t="s">
        <v>41</v>
      </c>
      <c r="O278" s="88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140</v>
      </c>
      <c r="AT278" s="228" t="s">
        <v>136</v>
      </c>
      <c r="AU278" s="228" t="s">
        <v>86</v>
      </c>
      <c r="AY278" s="14" t="s">
        <v>133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4" t="s">
        <v>84</v>
      </c>
      <c r="BK278" s="229">
        <f>ROUND(I278*H278,2)</f>
        <v>0</v>
      </c>
      <c r="BL278" s="14" t="s">
        <v>140</v>
      </c>
      <c r="BM278" s="228" t="s">
        <v>640</v>
      </c>
    </row>
    <row r="279" s="2" customFormat="1" ht="16.5" customHeight="1">
      <c r="A279" s="35"/>
      <c r="B279" s="36"/>
      <c r="C279" s="216" t="s">
        <v>641</v>
      </c>
      <c r="D279" s="216" t="s">
        <v>136</v>
      </c>
      <c r="E279" s="217" t="s">
        <v>539</v>
      </c>
      <c r="F279" s="218" t="s">
        <v>540</v>
      </c>
      <c r="G279" s="219" t="s">
        <v>541</v>
      </c>
      <c r="H279" s="220">
        <v>2</v>
      </c>
      <c r="I279" s="221"/>
      <c r="J279" s="222">
        <f>ROUND(I279*H279,2)</f>
        <v>0</v>
      </c>
      <c r="K279" s="223"/>
      <c r="L279" s="41"/>
      <c r="M279" s="224" t="s">
        <v>1</v>
      </c>
      <c r="N279" s="225" t="s">
        <v>41</v>
      </c>
      <c r="O279" s="88"/>
      <c r="P279" s="226">
        <f>O279*H279</f>
        <v>0</v>
      </c>
      <c r="Q279" s="226">
        <v>0</v>
      </c>
      <c r="R279" s="226">
        <f>Q279*H279</f>
        <v>0</v>
      </c>
      <c r="S279" s="226">
        <v>0</v>
      </c>
      <c r="T279" s="22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140</v>
      </c>
      <c r="AT279" s="228" t="s">
        <v>136</v>
      </c>
      <c r="AU279" s="228" t="s">
        <v>86</v>
      </c>
      <c r="AY279" s="14" t="s">
        <v>133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4" t="s">
        <v>84</v>
      </c>
      <c r="BK279" s="229">
        <f>ROUND(I279*H279,2)</f>
        <v>0</v>
      </c>
      <c r="BL279" s="14" t="s">
        <v>140</v>
      </c>
      <c r="BM279" s="228" t="s">
        <v>642</v>
      </c>
    </row>
    <row r="280" s="2" customFormat="1" ht="16.5" customHeight="1">
      <c r="A280" s="35"/>
      <c r="B280" s="36"/>
      <c r="C280" s="216" t="s">
        <v>399</v>
      </c>
      <c r="D280" s="216" t="s">
        <v>136</v>
      </c>
      <c r="E280" s="217" t="s">
        <v>617</v>
      </c>
      <c r="F280" s="218" t="s">
        <v>618</v>
      </c>
      <c r="G280" s="219" t="s">
        <v>139</v>
      </c>
      <c r="H280" s="220">
        <v>1</v>
      </c>
      <c r="I280" s="221"/>
      <c r="J280" s="222">
        <f>ROUND(I280*H280,2)</f>
        <v>0</v>
      </c>
      <c r="K280" s="223"/>
      <c r="L280" s="41"/>
      <c r="M280" s="224" t="s">
        <v>1</v>
      </c>
      <c r="N280" s="225" t="s">
        <v>41</v>
      </c>
      <c r="O280" s="88"/>
      <c r="P280" s="226">
        <f>O280*H280</f>
        <v>0</v>
      </c>
      <c r="Q280" s="226">
        <v>0</v>
      </c>
      <c r="R280" s="226">
        <f>Q280*H280</f>
        <v>0</v>
      </c>
      <c r="S280" s="226">
        <v>0</v>
      </c>
      <c r="T280" s="22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140</v>
      </c>
      <c r="AT280" s="228" t="s">
        <v>136</v>
      </c>
      <c r="AU280" s="228" t="s">
        <v>86</v>
      </c>
      <c r="AY280" s="14" t="s">
        <v>133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4" t="s">
        <v>84</v>
      </c>
      <c r="BK280" s="229">
        <f>ROUND(I280*H280,2)</f>
        <v>0</v>
      </c>
      <c r="BL280" s="14" t="s">
        <v>140</v>
      </c>
      <c r="BM280" s="228" t="s">
        <v>643</v>
      </c>
    </row>
    <row r="281" s="2" customFormat="1" ht="16.5" customHeight="1">
      <c r="A281" s="35"/>
      <c r="B281" s="36"/>
      <c r="C281" s="216" t="s">
        <v>644</v>
      </c>
      <c r="D281" s="216" t="s">
        <v>136</v>
      </c>
      <c r="E281" s="217" t="s">
        <v>554</v>
      </c>
      <c r="F281" s="218" t="s">
        <v>555</v>
      </c>
      <c r="G281" s="219" t="s">
        <v>139</v>
      </c>
      <c r="H281" s="220">
        <v>1</v>
      </c>
      <c r="I281" s="221"/>
      <c r="J281" s="222">
        <f>ROUND(I281*H281,2)</f>
        <v>0</v>
      </c>
      <c r="K281" s="223"/>
      <c r="L281" s="41"/>
      <c r="M281" s="224" t="s">
        <v>1</v>
      </c>
      <c r="N281" s="225" t="s">
        <v>41</v>
      </c>
      <c r="O281" s="88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140</v>
      </c>
      <c r="AT281" s="228" t="s">
        <v>136</v>
      </c>
      <c r="AU281" s="228" t="s">
        <v>86</v>
      </c>
      <c r="AY281" s="14" t="s">
        <v>133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4" t="s">
        <v>84</v>
      </c>
      <c r="BK281" s="229">
        <f>ROUND(I281*H281,2)</f>
        <v>0</v>
      </c>
      <c r="BL281" s="14" t="s">
        <v>140</v>
      </c>
      <c r="BM281" s="228" t="s">
        <v>645</v>
      </c>
    </row>
    <row r="282" s="12" customFormat="1" ht="22.8" customHeight="1">
      <c r="A282" s="12"/>
      <c r="B282" s="200"/>
      <c r="C282" s="201"/>
      <c r="D282" s="202" t="s">
        <v>75</v>
      </c>
      <c r="E282" s="214" t="s">
        <v>646</v>
      </c>
      <c r="F282" s="214" t="s">
        <v>647</v>
      </c>
      <c r="G282" s="201"/>
      <c r="H282" s="201"/>
      <c r="I282" s="204"/>
      <c r="J282" s="215">
        <f>BK282</f>
        <v>0</v>
      </c>
      <c r="K282" s="201"/>
      <c r="L282" s="206"/>
      <c r="M282" s="207"/>
      <c r="N282" s="208"/>
      <c r="O282" s="208"/>
      <c r="P282" s="209">
        <f>SUM(P283:P298)</f>
        <v>0</v>
      </c>
      <c r="Q282" s="208"/>
      <c r="R282" s="209">
        <f>SUM(R283:R298)</f>
        <v>0</v>
      </c>
      <c r="S282" s="208"/>
      <c r="T282" s="210">
        <f>SUM(T283:T298)</f>
        <v>0</v>
      </c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R282" s="211" t="s">
        <v>84</v>
      </c>
      <c r="AT282" s="212" t="s">
        <v>75</v>
      </c>
      <c r="AU282" s="212" t="s">
        <v>84</v>
      </c>
      <c r="AY282" s="211" t="s">
        <v>133</v>
      </c>
      <c r="BK282" s="213">
        <f>SUM(BK283:BK298)</f>
        <v>0</v>
      </c>
    </row>
    <row r="283" s="2" customFormat="1" ht="24.15" customHeight="1">
      <c r="A283" s="35"/>
      <c r="B283" s="36"/>
      <c r="C283" s="216" t="s">
        <v>402</v>
      </c>
      <c r="D283" s="216" t="s">
        <v>136</v>
      </c>
      <c r="E283" s="217" t="s">
        <v>648</v>
      </c>
      <c r="F283" s="218" t="s">
        <v>582</v>
      </c>
      <c r="G283" s="219" t="s">
        <v>139</v>
      </c>
      <c r="H283" s="220">
        <v>1</v>
      </c>
      <c r="I283" s="221"/>
      <c r="J283" s="222">
        <f>ROUND(I283*H283,2)</f>
        <v>0</v>
      </c>
      <c r="K283" s="223"/>
      <c r="L283" s="41"/>
      <c r="M283" s="224" t="s">
        <v>1</v>
      </c>
      <c r="N283" s="225" t="s">
        <v>41</v>
      </c>
      <c r="O283" s="88"/>
      <c r="P283" s="226">
        <f>O283*H283</f>
        <v>0</v>
      </c>
      <c r="Q283" s="226">
        <v>0</v>
      </c>
      <c r="R283" s="226">
        <f>Q283*H283</f>
        <v>0</v>
      </c>
      <c r="S283" s="226">
        <v>0</v>
      </c>
      <c r="T283" s="22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8" t="s">
        <v>140</v>
      </c>
      <c r="AT283" s="228" t="s">
        <v>136</v>
      </c>
      <c r="AU283" s="228" t="s">
        <v>86</v>
      </c>
      <c r="AY283" s="14" t="s">
        <v>133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4" t="s">
        <v>84</v>
      </c>
      <c r="BK283" s="229">
        <f>ROUND(I283*H283,2)</f>
        <v>0</v>
      </c>
      <c r="BL283" s="14" t="s">
        <v>140</v>
      </c>
      <c r="BM283" s="228" t="s">
        <v>649</v>
      </c>
    </row>
    <row r="284" s="2" customFormat="1" ht="24.15" customHeight="1">
      <c r="A284" s="35"/>
      <c r="B284" s="36"/>
      <c r="C284" s="216" t="s">
        <v>650</v>
      </c>
      <c r="D284" s="216" t="s">
        <v>136</v>
      </c>
      <c r="E284" s="217" t="s">
        <v>584</v>
      </c>
      <c r="F284" s="218" t="s">
        <v>585</v>
      </c>
      <c r="G284" s="219" t="s">
        <v>139</v>
      </c>
      <c r="H284" s="220">
        <v>1</v>
      </c>
      <c r="I284" s="221"/>
      <c r="J284" s="222">
        <f>ROUND(I284*H284,2)</f>
        <v>0</v>
      </c>
      <c r="K284" s="223"/>
      <c r="L284" s="41"/>
      <c r="M284" s="224" t="s">
        <v>1</v>
      </c>
      <c r="N284" s="225" t="s">
        <v>41</v>
      </c>
      <c r="O284" s="88"/>
      <c r="P284" s="226">
        <f>O284*H284</f>
        <v>0</v>
      </c>
      <c r="Q284" s="226">
        <v>0</v>
      </c>
      <c r="R284" s="226">
        <f>Q284*H284</f>
        <v>0</v>
      </c>
      <c r="S284" s="226">
        <v>0</v>
      </c>
      <c r="T284" s="22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8" t="s">
        <v>140</v>
      </c>
      <c r="AT284" s="228" t="s">
        <v>136</v>
      </c>
      <c r="AU284" s="228" t="s">
        <v>86</v>
      </c>
      <c r="AY284" s="14" t="s">
        <v>133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4" t="s">
        <v>84</v>
      </c>
      <c r="BK284" s="229">
        <f>ROUND(I284*H284,2)</f>
        <v>0</v>
      </c>
      <c r="BL284" s="14" t="s">
        <v>140</v>
      </c>
      <c r="BM284" s="228" t="s">
        <v>651</v>
      </c>
    </row>
    <row r="285" s="2" customFormat="1" ht="21.75" customHeight="1">
      <c r="A285" s="35"/>
      <c r="B285" s="36"/>
      <c r="C285" s="216" t="s">
        <v>405</v>
      </c>
      <c r="D285" s="216" t="s">
        <v>136</v>
      </c>
      <c r="E285" s="217" t="s">
        <v>652</v>
      </c>
      <c r="F285" s="218" t="s">
        <v>653</v>
      </c>
      <c r="G285" s="219" t="s">
        <v>139</v>
      </c>
      <c r="H285" s="220">
        <v>1</v>
      </c>
      <c r="I285" s="221"/>
      <c r="J285" s="222">
        <f>ROUND(I285*H285,2)</f>
        <v>0</v>
      </c>
      <c r="K285" s="223"/>
      <c r="L285" s="41"/>
      <c r="M285" s="224" t="s">
        <v>1</v>
      </c>
      <c r="N285" s="225" t="s">
        <v>41</v>
      </c>
      <c r="O285" s="88"/>
      <c r="P285" s="226">
        <f>O285*H285</f>
        <v>0</v>
      </c>
      <c r="Q285" s="226">
        <v>0</v>
      </c>
      <c r="R285" s="226">
        <f>Q285*H285</f>
        <v>0</v>
      </c>
      <c r="S285" s="226">
        <v>0</v>
      </c>
      <c r="T285" s="22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8" t="s">
        <v>140</v>
      </c>
      <c r="AT285" s="228" t="s">
        <v>136</v>
      </c>
      <c r="AU285" s="228" t="s">
        <v>86</v>
      </c>
      <c r="AY285" s="14" t="s">
        <v>133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4" t="s">
        <v>84</v>
      </c>
      <c r="BK285" s="229">
        <f>ROUND(I285*H285,2)</f>
        <v>0</v>
      </c>
      <c r="BL285" s="14" t="s">
        <v>140</v>
      </c>
      <c r="BM285" s="228" t="s">
        <v>654</v>
      </c>
    </row>
    <row r="286" s="2" customFormat="1" ht="21.75" customHeight="1">
      <c r="A286" s="35"/>
      <c r="B286" s="36"/>
      <c r="C286" s="216" t="s">
        <v>655</v>
      </c>
      <c r="D286" s="216" t="s">
        <v>136</v>
      </c>
      <c r="E286" s="217" t="s">
        <v>656</v>
      </c>
      <c r="F286" s="218" t="s">
        <v>203</v>
      </c>
      <c r="G286" s="219" t="s">
        <v>139</v>
      </c>
      <c r="H286" s="220">
        <v>2</v>
      </c>
      <c r="I286" s="221"/>
      <c r="J286" s="222">
        <f>ROUND(I286*H286,2)</f>
        <v>0</v>
      </c>
      <c r="K286" s="223"/>
      <c r="L286" s="41"/>
      <c r="M286" s="224" t="s">
        <v>1</v>
      </c>
      <c r="N286" s="225" t="s">
        <v>41</v>
      </c>
      <c r="O286" s="88"/>
      <c r="P286" s="226">
        <f>O286*H286</f>
        <v>0</v>
      </c>
      <c r="Q286" s="226">
        <v>0</v>
      </c>
      <c r="R286" s="226">
        <f>Q286*H286</f>
        <v>0</v>
      </c>
      <c r="S286" s="226">
        <v>0</v>
      </c>
      <c r="T286" s="22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8" t="s">
        <v>140</v>
      </c>
      <c r="AT286" s="228" t="s">
        <v>136</v>
      </c>
      <c r="AU286" s="228" t="s">
        <v>86</v>
      </c>
      <c r="AY286" s="14" t="s">
        <v>133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4" t="s">
        <v>84</v>
      </c>
      <c r="BK286" s="229">
        <f>ROUND(I286*H286,2)</f>
        <v>0</v>
      </c>
      <c r="BL286" s="14" t="s">
        <v>140</v>
      </c>
      <c r="BM286" s="228" t="s">
        <v>657</v>
      </c>
    </row>
    <row r="287" s="2" customFormat="1" ht="16.5" customHeight="1">
      <c r="A287" s="35"/>
      <c r="B287" s="36"/>
      <c r="C287" s="216" t="s">
        <v>408</v>
      </c>
      <c r="D287" s="216" t="s">
        <v>136</v>
      </c>
      <c r="E287" s="217" t="s">
        <v>658</v>
      </c>
      <c r="F287" s="218" t="s">
        <v>594</v>
      </c>
      <c r="G287" s="219" t="s">
        <v>139</v>
      </c>
      <c r="H287" s="220">
        <v>1</v>
      </c>
      <c r="I287" s="221"/>
      <c r="J287" s="222">
        <f>ROUND(I287*H287,2)</f>
        <v>0</v>
      </c>
      <c r="K287" s="223"/>
      <c r="L287" s="41"/>
      <c r="M287" s="224" t="s">
        <v>1</v>
      </c>
      <c r="N287" s="225" t="s">
        <v>41</v>
      </c>
      <c r="O287" s="88"/>
      <c r="P287" s="226">
        <f>O287*H287</f>
        <v>0</v>
      </c>
      <c r="Q287" s="226">
        <v>0</v>
      </c>
      <c r="R287" s="226">
        <f>Q287*H287</f>
        <v>0</v>
      </c>
      <c r="S287" s="226">
        <v>0</v>
      </c>
      <c r="T287" s="22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8" t="s">
        <v>140</v>
      </c>
      <c r="AT287" s="228" t="s">
        <v>136</v>
      </c>
      <c r="AU287" s="228" t="s">
        <v>86</v>
      </c>
      <c r="AY287" s="14" t="s">
        <v>133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4" t="s">
        <v>84</v>
      </c>
      <c r="BK287" s="229">
        <f>ROUND(I287*H287,2)</f>
        <v>0</v>
      </c>
      <c r="BL287" s="14" t="s">
        <v>140</v>
      </c>
      <c r="BM287" s="228" t="s">
        <v>659</v>
      </c>
    </row>
    <row r="288" s="2" customFormat="1" ht="16.5" customHeight="1">
      <c r="A288" s="35"/>
      <c r="B288" s="36"/>
      <c r="C288" s="216" t="s">
        <v>660</v>
      </c>
      <c r="D288" s="216" t="s">
        <v>136</v>
      </c>
      <c r="E288" s="217" t="s">
        <v>661</v>
      </c>
      <c r="F288" s="218" t="s">
        <v>597</v>
      </c>
      <c r="G288" s="219" t="s">
        <v>139</v>
      </c>
      <c r="H288" s="220">
        <v>1</v>
      </c>
      <c r="I288" s="221"/>
      <c r="J288" s="222">
        <f>ROUND(I288*H288,2)</f>
        <v>0</v>
      </c>
      <c r="K288" s="223"/>
      <c r="L288" s="41"/>
      <c r="M288" s="224" t="s">
        <v>1</v>
      </c>
      <c r="N288" s="225" t="s">
        <v>41</v>
      </c>
      <c r="O288" s="88"/>
      <c r="P288" s="226">
        <f>O288*H288</f>
        <v>0</v>
      </c>
      <c r="Q288" s="226">
        <v>0</v>
      </c>
      <c r="R288" s="226">
        <f>Q288*H288</f>
        <v>0</v>
      </c>
      <c r="S288" s="226">
        <v>0</v>
      </c>
      <c r="T288" s="22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140</v>
      </c>
      <c r="AT288" s="228" t="s">
        <v>136</v>
      </c>
      <c r="AU288" s="228" t="s">
        <v>86</v>
      </c>
      <c r="AY288" s="14" t="s">
        <v>133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4" t="s">
        <v>84</v>
      </c>
      <c r="BK288" s="229">
        <f>ROUND(I288*H288,2)</f>
        <v>0</v>
      </c>
      <c r="BL288" s="14" t="s">
        <v>140</v>
      </c>
      <c r="BM288" s="228" t="s">
        <v>662</v>
      </c>
    </row>
    <row r="289" s="2" customFormat="1" ht="16.5" customHeight="1">
      <c r="A289" s="35"/>
      <c r="B289" s="36"/>
      <c r="C289" s="216" t="s">
        <v>412</v>
      </c>
      <c r="D289" s="216" t="s">
        <v>136</v>
      </c>
      <c r="E289" s="217" t="s">
        <v>663</v>
      </c>
      <c r="F289" s="218" t="s">
        <v>664</v>
      </c>
      <c r="G289" s="219" t="s">
        <v>139</v>
      </c>
      <c r="H289" s="220">
        <v>1</v>
      </c>
      <c r="I289" s="221"/>
      <c r="J289" s="222">
        <f>ROUND(I289*H289,2)</f>
        <v>0</v>
      </c>
      <c r="K289" s="223"/>
      <c r="L289" s="41"/>
      <c r="M289" s="224" t="s">
        <v>1</v>
      </c>
      <c r="N289" s="225" t="s">
        <v>41</v>
      </c>
      <c r="O289" s="88"/>
      <c r="P289" s="226">
        <f>O289*H289</f>
        <v>0</v>
      </c>
      <c r="Q289" s="226">
        <v>0</v>
      </c>
      <c r="R289" s="226">
        <f>Q289*H289</f>
        <v>0</v>
      </c>
      <c r="S289" s="226">
        <v>0</v>
      </c>
      <c r="T289" s="227">
        <f>S289*H289</f>
        <v>0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140</v>
      </c>
      <c r="AT289" s="228" t="s">
        <v>136</v>
      </c>
      <c r="AU289" s="228" t="s">
        <v>86</v>
      </c>
      <c r="AY289" s="14" t="s">
        <v>133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4" t="s">
        <v>84</v>
      </c>
      <c r="BK289" s="229">
        <f>ROUND(I289*H289,2)</f>
        <v>0</v>
      </c>
      <c r="BL289" s="14" t="s">
        <v>140</v>
      </c>
      <c r="BM289" s="228" t="s">
        <v>665</v>
      </c>
    </row>
    <row r="290" s="2" customFormat="1" ht="16.5" customHeight="1">
      <c r="A290" s="35"/>
      <c r="B290" s="36"/>
      <c r="C290" s="216" t="s">
        <v>666</v>
      </c>
      <c r="D290" s="216" t="s">
        <v>136</v>
      </c>
      <c r="E290" s="217" t="s">
        <v>667</v>
      </c>
      <c r="F290" s="218" t="s">
        <v>601</v>
      </c>
      <c r="G290" s="219" t="s">
        <v>139</v>
      </c>
      <c r="H290" s="220">
        <v>1</v>
      </c>
      <c r="I290" s="221"/>
      <c r="J290" s="222">
        <f>ROUND(I290*H290,2)</f>
        <v>0</v>
      </c>
      <c r="K290" s="223"/>
      <c r="L290" s="41"/>
      <c r="M290" s="224" t="s">
        <v>1</v>
      </c>
      <c r="N290" s="225" t="s">
        <v>41</v>
      </c>
      <c r="O290" s="88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8" t="s">
        <v>140</v>
      </c>
      <c r="AT290" s="228" t="s">
        <v>136</v>
      </c>
      <c r="AU290" s="228" t="s">
        <v>86</v>
      </c>
      <c r="AY290" s="14" t="s">
        <v>133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4" t="s">
        <v>84</v>
      </c>
      <c r="BK290" s="229">
        <f>ROUND(I290*H290,2)</f>
        <v>0</v>
      </c>
      <c r="BL290" s="14" t="s">
        <v>140</v>
      </c>
      <c r="BM290" s="228" t="s">
        <v>668</v>
      </c>
    </row>
    <row r="291" s="2" customFormat="1" ht="16.5" customHeight="1">
      <c r="A291" s="35"/>
      <c r="B291" s="36"/>
      <c r="C291" s="216" t="s">
        <v>415</v>
      </c>
      <c r="D291" s="216" t="s">
        <v>136</v>
      </c>
      <c r="E291" s="217" t="s">
        <v>669</v>
      </c>
      <c r="F291" s="218" t="s">
        <v>571</v>
      </c>
      <c r="G291" s="219" t="s">
        <v>139</v>
      </c>
      <c r="H291" s="220">
        <v>1</v>
      </c>
      <c r="I291" s="221"/>
      <c r="J291" s="222">
        <f>ROUND(I291*H291,2)</f>
        <v>0</v>
      </c>
      <c r="K291" s="223"/>
      <c r="L291" s="41"/>
      <c r="M291" s="224" t="s">
        <v>1</v>
      </c>
      <c r="N291" s="225" t="s">
        <v>41</v>
      </c>
      <c r="O291" s="88"/>
      <c r="P291" s="226">
        <f>O291*H291</f>
        <v>0</v>
      </c>
      <c r="Q291" s="226">
        <v>0</v>
      </c>
      <c r="R291" s="226">
        <f>Q291*H291</f>
        <v>0</v>
      </c>
      <c r="S291" s="226">
        <v>0</v>
      </c>
      <c r="T291" s="22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8" t="s">
        <v>140</v>
      </c>
      <c r="AT291" s="228" t="s">
        <v>136</v>
      </c>
      <c r="AU291" s="228" t="s">
        <v>86</v>
      </c>
      <c r="AY291" s="14" t="s">
        <v>133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4" t="s">
        <v>84</v>
      </c>
      <c r="BK291" s="229">
        <f>ROUND(I291*H291,2)</f>
        <v>0</v>
      </c>
      <c r="BL291" s="14" t="s">
        <v>140</v>
      </c>
      <c r="BM291" s="228" t="s">
        <v>670</v>
      </c>
    </row>
    <row r="292" s="2" customFormat="1" ht="24.15" customHeight="1">
      <c r="A292" s="35"/>
      <c r="B292" s="36"/>
      <c r="C292" s="216" t="s">
        <v>671</v>
      </c>
      <c r="D292" s="216" t="s">
        <v>136</v>
      </c>
      <c r="E292" s="217" t="s">
        <v>672</v>
      </c>
      <c r="F292" s="218" t="s">
        <v>604</v>
      </c>
      <c r="G292" s="219" t="s">
        <v>156</v>
      </c>
      <c r="H292" s="220">
        <v>3</v>
      </c>
      <c r="I292" s="221"/>
      <c r="J292" s="222">
        <f>ROUND(I292*H292,2)</f>
        <v>0</v>
      </c>
      <c r="K292" s="223"/>
      <c r="L292" s="41"/>
      <c r="M292" s="224" t="s">
        <v>1</v>
      </c>
      <c r="N292" s="225" t="s">
        <v>41</v>
      </c>
      <c r="O292" s="88"/>
      <c r="P292" s="226">
        <f>O292*H292</f>
        <v>0</v>
      </c>
      <c r="Q292" s="226">
        <v>0</v>
      </c>
      <c r="R292" s="226">
        <f>Q292*H292</f>
        <v>0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140</v>
      </c>
      <c r="AT292" s="228" t="s">
        <v>136</v>
      </c>
      <c r="AU292" s="228" t="s">
        <v>86</v>
      </c>
      <c r="AY292" s="14" t="s">
        <v>133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4" t="s">
        <v>84</v>
      </c>
      <c r="BK292" s="229">
        <f>ROUND(I292*H292,2)</f>
        <v>0</v>
      </c>
      <c r="BL292" s="14" t="s">
        <v>140</v>
      </c>
      <c r="BM292" s="228" t="s">
        <v>673</v>
      </c>
    </row>
    <row r="293" s="2" customFormat="1" ht="24.15" customHeight="1">
      <c r="A293" s="35"/>
      <c r="B293" s="36"/>
      <c r="C293" s="216" t="s">
        <v>419</v>
      </c>
      <c r="D293" s="216" t="s">
        <v>136</v>
      </c>
      <c r="E293" s="217" t="s">
        <v>674</v>
      </c>
      <c r="F293" s="218" t="s">
        <v>675</v>
      </c>
      <c r="G293" s="219" t="s">
        <v>156</v>
      </c>
      <c r="H293" s="220">
        <v>8</v>
      </c>
      <c r="I293" s="221"/>
      <c r="J293" s="222">
        <f>ROUND(I293*H293,2)</f>
        <v>0</v>
      </c>
      <c r="K293" s="223"/>
      <c r="L293" s="41"/>
      <c r="M293" s="224" t="s">
        <v>1</v>
      </c>
      <c r="N293" s="225" t="s">
        <v>41</v>
      </c>
      <c r="O293" s="88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140</v>
      </c>
      <c r="AT293" s="228" t="s">
        <v>136</v>
      </c>
      <c r="AU293" s="228" t="s">
        <v>86</v>
      </c>
      <c r="AY293" s="14" t="s">
        <v>133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4" t="s">
        <v>84</v>
      </c>
      <c r="BK293" s="229">
        <f>ROUND(I293*H293,2)</f>
        <v>0</v>
      </c>
      <c r="BL293" s="14" t="s">
        <v>140</v>
      </c>
      <c r="BM293" s="228" t="s">
        <v>676</v>
      </c>
    </row>
    <row r="294" s="2" customFormat="1" ht="21.75" customHeight="1">
      <c r="A294" s="35"/>
      <c r="B294" s="36"/>
      <c r="C294" s="216" t="s">
        <v>677</v>
      </c>
      <c r="D294" s="216" t="s">
        <v>136</v>
      </c>
      <c r="E294" s="217" t="s">
        <v>574</v>
      </c>
      <c r="F294" s="218" t="s">
        <v>575</v>
      </c>
      <c r="G294" s="219" t="s">
        <v>139</v>
      </c>
      <c r="H294" s="220">
        <v>1</v>
      </c>
      <c r="I294" s="221"/>
      <c r="J294" s="222">
        <f>ROUND(I294*H294,2)</f>
        <v>0</v>
      </c>
      <c r="K294" s="223"/>
      <c r="L294" s="41"/>
      <c r="M294" s="224" t="s">
        <v>1</v>
      </c>
      <c r="N294" s="225" t="s">
        <v>41</v>
      </c>
      <c r="O294" s="88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140</v>
      </c>
      <c r="AT294" s="228" t="s">
        <v>136</v>
      </c>
      <c r="AU294" s="228" t="s">
        <v>86</v>
      </c>
      <c r="AY294" s="14" t="s">
        <v>133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4" t="s">
        <v>84</v>
      </c>
      <c r="BK294" s="229">
        <f>ROUND(I294*H294,2)</f>
        <v>0</v>
      </c>
      <c r="BL294" s="14" t="s">
        <v>140</v>
      </c>
      <c r="BM294" s="228" t="s">
        <v>678</v>
      </c>
    </row>
    <row r="295" s="2" customFormat="1" ht="16.5" customHeight="1">
      <c r="A295" s="35"/>
      <c r="B295" s="36"/>
      <c r="C295" s="216" t="s">
        <v>422</v>
      </c>
      <c r="D295" s="216" t="s">
        <v>136</v>
      </c>
      <c r="E295" s="217" t="s">
        <v>539</v>
      </c>
      <c r="F295" s="218" t="s">
        <v>540</v>
      </c>
      <c r="G295" s="219" t="s">
        <v>541</v>
      </c>
      <c r="H295" s="220">
        <v>5</v>
      </c>
      <c r="I295" s="221"/>
      <c r="J295" s="222">
        <f>ROUND(I295*H295,2)</f>
        <v>0</v>
      </c>
      <c r="K295" s="223"/>
      <c r="L295" s="41"/>
      <c r="M295" s="224" t="s">
        <v>1</v>
      </c>
      <c r="N295" s="225" t="s">
        <v>41</v>
      </c>
      <c r="O295" s="88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8" t="s">
        <v>140</v>
      </c>
      <c r="AT295" s="228" t="s">
        <v>136</v>
      </c>
      <c r="AU295" s="228" t="s">
        <v>86</v>
      </c>
      <c r="AY295" s="14" t="s">
        <v>133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4" t="s">
        <v>84</v>
      </c>
      <c r="BK295" s="229">
        <f>ROUND(I295*H295,2)</f>
        <v>0</v>
      </c>
      <c r="BL295" s="14" t="s">
        <v>140</v>
      </c>
      <c r="BM295" s="228" t="s">
        <v>679</v>
      </c>
    </row>
    <row r="296" s="2" customFormat="1" ht="16.5" customHeight="1">
      <c r="A296" s="35"/>
      <c r="B296" s="36"/>
      <c r="C296" s="216" t="s">
        <v>680</v>
      </c>
      <c r="D296" s="216" t="s">
        <v>136</v>
      </c>
      <c r="E296" s="217" t="s">
        <v>613</v>
      </c>
      <c r="F296" s="218" t="s">
        <v>614</v>
      </c>
      <c r="G296" s="219" t="s">
        <v>139</v>
      </c>
      <c r="H296" s="220">
        <v>1</v>
      </c>
      <c r="I296" s="221"/>
      <c r="J296" s="222">
        <f>ROUND(I296*H296,2)</f>
        <v>0</v>
      </c>
      <c r="K296" s="223"/>
      <c r="L296" s="41"/>
      <c r="M296" s="224" t="s">
        <v>1</v>
      </c>
      <c r="N296" s="225" t="s">
        <v>41</v>
      </c>
      <c r="O296" s="88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140</v>
      </c>
      <c r="AT296" s="228" t="s">
        <v>136</v>
      </c>
      <c r="AU296" s="228" t="s">
        <v>86</v>
      </c>
      <c r="AY296" s="14" t="s">
        <v>133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4" t="s">
        <v>84</v>
      </c>
      <c r="BK296" s="229">
        <f>ROUND(I296*H296,2)</f>
        <v>0</v>
      </c>
      <c r="BL296" s="14" t="s">
        <v>140</v>
      </c>
      <c r="BM296" s="228" t="s">
        <v>681</v>
      </c>
    </row>
    <row r="297" s="2" customFormat="1" ht="16.5" customHeight="1">
      <c r="A297" s="35"/>
      <c r="B297" s="36"/>
      <c r="C297" s="216" t="s">
        <v>426</v>
      </c>
      <c r="D297" s="216" t="s">
        <v>136</v>
      </c>
      <c r="E297" s="217" t="s">
        <v>617</v>
      </c>
      <c r="F297" s="218" t="s">
        <v>618</v>
      </c>
      <c r="G297" s="219" t="s">
        <v>139</v>
      </c>
      <c r="H297" s="220">
        <v>1</v>
      </c>
      <c r="I297" s="221"/>
      <c r="J297" s="222">
        <f>ROUND(I297*H297,2)</f>
        <v>0</v>
      </c>
      <c r="K297" s="223"/>
      <c r="L297" s="41"/>
      <c r="M297" s="224" t="s">
        <v>1</v>
      </c>
      <c r="N297" s="225" t="s">
        <v>41</v>
      </c>
      <c r="O297" s="88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8" t="s">
        <v>140</v>
      </c>
      <c r="AT297" s="228" t="s">
        <v>136</v>
      </c>
      <c r="AU297" s="228" t="s">
        <v>86</v>
      </c>
      <c r="AY297" s="14" t="s">
        <v>133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4" t="s">
        <v>84</v>
      </c>
      <c r="BK297" s="229">
        <f>ROUND(I297*H297,2)</f>
        <v>0</v>
      </c>
      <c r="BL297" s="14" t="s">
        <v>140</v>
      </c>
      <c r="BM297" s="228" t="s">
        <v>682</v>
      </c>
    </row>
    <row r="298" s="2" customFormat="1" ht="16.5" customHeight="1">
      <c r="A298" s="35"/>
      <c r="B298" s="36"/>
      <c r="C298" s="216" t="s">
        <v>683</v>
      </c>
      <c r="D298" s="216" t="s">
        <v>136</v>
      </c>
      <c r="E298" s="217" t="s">
        <v>554</v>
      </c>
      <c r="F298" s="218" t="s">
        <v>555</v>
      </c>
      <c r="G298" s="219" t="s">
        <v>139</v>
      </c>
      <c r="H298" s="220">
        <v>1</v>
      </c>
      <c r="I298" s="221"/>
      <c r="J298" s="222">
        <f>ROUND(I298*H298,2)</f>
        <v>0</v>
      </c>
      <c r="K298" s="223"/>
      <c r="L298" s="41"/>
      <c r="M298" s="224" t="s">
        <v>1</v>
      </c>
      <c r="N298" s="225" t="s">
        <v>41</v>
      </c>
      <c r="O298" s="88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8" t="s">
        <v>140</v>
      </c>
      <c r="AT298" s="228" t="s">
        <v>136</v>
      </c>
      <c r="AU298" s="228" t="s">
        <v>86</v>
      </c>
      <c r="AY298" s="14" t="s">
        <v>133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4" t="s">
        <v>84</v>
      </c>
      <c r="BK298" s="229">
        <f>ROUND(I298*H298,2)</f>
        <v>0</v>
      </c>
      <c r="BL298" s="14" t="s">
        <v>140</v>
      </c>
      <c r="BM298" s="228" t="s">
        <v>684</v>
      </c>
    </row>
    <row r="299" s="12" customFormat="1" ht="22.8" customHeight="1">
      <c r="A299" s="12"/>
      <c r="B299" s="200"/>
      <c r="C299" s="201"/>
      <c r="D299" s="202" t="s">
        <v>75</v>
      </c>
      <c r="E299" s="214" t="s">
        <v>685</v>
      </c>
      <c r="F299" s="214" t="s">
        <v>686</v>
      </c>
      <c r="G299" s="201"/>
      <c r="H299" s="201"/>
      <c r="I299" s="204"/>
      <c r="J299" s="215">
        <f>BK299</f>
        <v>0</v>
      </c>
      <c r="K299" s="201"/>
      <c r="L299" s="206"/>
      <c r="M299" s="207"/>
      <c r="N299" s="208"/>
      <c r="O299" s="208"/>
      <c r="P299" s="209">
        <f>SUM(P300:P313)</f>
        <v>0</v>
      </c>
      <c r="Q299" s="208"/>
      <c r="R299" s="209">
        <f>SUM(R300:R313)</f>
        <v>0</v>
      </c>
      <c r="S299" s="208"/>
      <c r="T299" s="210">
        <f>SUM(T300:T313)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1" t="s">
        <v>84</v>
      </c>
      <c r="AT299" s="212" t="s">
        <v>75</v>
      </c>
      <c r="AU299" s="212" t="s">
        <v>84</v>
      </c>
      <c r="AY299" s="211" t="s">
        <v>133</v>
      </c>
      <c r="BK299" s="213">
        <f>SUM(BK300:BK313)</f>
        <v>0</v>
      </c>
    </row>
    <row r="300" s="2" customFormat="1" ht="24.15" customHeight="1">
      <c r="A300" s="35"/>
      <c r="B300" s="36"/>
      <c r="C300" s="216" t="s">
        <v>429</v>
      </c>
      <c r="D300" s="216" t="s">
        <v>136</v>
      </c>
      <c r="E300" s="217" t="s">
        <v>687</v>
      </c>
      <c r="F300" s="218" t="s">
        <v>582</v>
      </c>
      <c r="G300" s="219" t="s">
        <v>139</v>
      </c>
      <c r="H300" s="220">
        <v>1</v>
      </c>
      <c r="I300" s="221"/>
      <c r="J300" s="222">
        <f>ROUND(I300*H300,2)</f>
        <v>0</v>
      </c>
      <c r="K300" s="223"/>
      <c r="L300" s="41"/>
      <c r="M300" s="224" t="s">
        <v>1</v>
      </c>
      <c r="N300" s="225" t="s">
        <v>41</v>
      </c>
      <c r="O300" s="88"/>
      <c r="P300" s="226">
        <f>O300*H300</f>
        <v>0</v>
      </c>
      <c r="Q300" s="226">
        <v>0</v>
      </c>
      <c r="R300" s="226">
        <f>Q300*H300</f>
        <v>0</v>
      </c>
      <c r="S300" s="226">
        <v>0</v>
      </c>
      <c r="T300" s="22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8" t="s">
        <v>140</v>
      </c>
      <c r="AT300" s="228" t="s">
        <v>136</v>
      </c>
      <c r="AU300" s="228" t="s">
        <v>86</v>
      </c>
      <c r="AY300" s="14" t="s">
        <v>133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4" t="s">
        <v>84</v>
      </c>
      <c r="BK300" s="229">
        <f>ROUND(I300*H300,2)</f>
        <v>0</v>
      </c>
      <c r="BL300" s="14" t="s">
        <v>140</v>
      </c>
      <c r="BM300" s="228" t="s">
        <v>688</v>
      </c>
    </row>
    <row r="301" s="2" customFormat="1" ht="24.15" customHeight="1">
      <c r="A301" s="35"/>
      <c r="B301" s="36"/>
      <c r="C301" s="216" t="s">
        <v>689</v>
      </c>
      <c r="D301" s="216" t="s">
        <v>136</v>
      </c>
      <c r="E301" s="217" t="s">
        <v>584</v>
      </c>
      <c r="F301" s="218" t="s">
        <v>585</v>
      </c>
      <c r="G301" s="219" t="s">
        <v>139</v>
      </c>
      <c r="H301" s="220">
        <v>1</v>
      </c>
      <c r="I301" s="221"/>
      <c r="J301" s="222">
        <f>ROUND(I301*H301,2)</f>
        <v>0</v>
      </c>
      <c r="K301" s="223"/>
      <c r="L301" s="41"/>
      <c r="M301" s="224" t="s">
        <v>1</v>
      </c>
      <c r="N301" s="225" t="s">
        <v>41</v>
      </c>
      <c r="O301" s="88"/>
      <c r="P301" s="226">
        <f>O301*H301</f>
        <v>0</v>
      </c>
      <c r="Q301" s="226">
        <v>0</v>
      </c>
      <c r="R301" s="226">
        <f>Q301*H301</f>
        <v>0</v>
      </c>
      <c r="S301" s="226">
        <v>0</v>
      </c>
      <c r="T301" s="22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8" t="s">
        <v>140</v>
      </c>
      <c r="AT301" s="228" t="s">
        <v>136</v>
      </c>
      <c r="AU301" s="228" t="s">
        <v>86</v>
      </c>
      <c r="AY301" s="14" t="s">
        <v>133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4" t="s">
        <v>84</v>
      </c>
      <c r="BK301" s="229">
        <f>ROUND(I301*H301,2)</f>
        <v>0</v>
      </c>
      <c r="BL301" s="14" t="s">
        <v>140</v>
      </c>
      <c r="BM301" s="228" t="s">
        <v>690</v>
      </c>
    </row>
    <row r="302" s="2" customFormat="1" ht="21.75" customHeight="1">
      <c r="A302" s="35"/>
      <c r="B302" s="36"/>
      <c r="C302" s="216" t="s">
        <v>433</v>
      </c>
      <c r="D302" s="216" t="s">
        <v>136</v>
      </c>
      <c r="E302" s="217" t="s">
        <v>691</v>
      </c>
      <c r="F302" s="218" t="s">
        <v>203</v>
      </c>
      <c r="G302" s="219" t="s">
        <v>139</v>
      </c>
      <c r="H302" s="220">
        <v>3</v>
      </c>
      <c r="I302" s="221"/>
      <c r="J302" s="222">
        <f>ROUND(I302*H302,2)</f>
        <v>0</v>
      </c>
      <c r="K302" s="223"/>
      <c r="L302" s="41"/>
      <c r="M302" s="224" t="s">
        <v>1</v>
      </c>
      <c r="N302" s="225" t="s">
        <v>41</v>
      </c>
      <c r="O302" s="88"/>
      <c r="P302" s="226">
        <f>O302*H302</f>
        <v>0</v>
      </c>
      <c r="Q302" s="226">
        <v>0</v>
      </c>
      <c r="R302" s="226">
        <f>Q302*H302</f>
        <v>0</v>
      </c>
      <c r="S302" s="226">
        <v>0</v>
      </c>
      <c r="T302" s="22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8" t="s">
        <v>140</v>
      </c>
      <c r="AT302" s="228" t="s">
        <v>136</v>
      </c>
      <c r="AU302" s="228" t="s">
        <v>86</v>
      </c>
      <c r="AY302" s="14" t="s">
        <v>133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4" t="s">
        <v>84</v>
      </c>
      <c r="BK302" s="229">
        <f>ROUND(I302*H302,2)</f>
        <v>0</v>
      </c>
      <c r="BL302" s="14" t="s">
        <v>140</v>
      </c>
      <c r="BM302" s="228" t="s">
        <v>692</v>
      </c>
    </row>
    <row r="303" s="2" customFormat="1" ht="16.5" customHeight="1">
      <c r="A303" s="35"/>
      <c r="B303" s="36"/>
      <c r="C303" s="216" t="s">
        <v>693</v>
      </c>
      <c r="D303" s="216" t="s">
        <v>136</v>
      </c>
      <c r="E303" s="217" t="s">
        <v>694</v>
      </c>
      <c r="F303" s="218" t="s">
        <v>695</v>
      </c>
      <c r="G303" s="219" t="s">
        <v>139</v>
      </c>
      <c r="H303" s="220">
        <v>1</v>
      </c>
      <c r="I303" s="221"/>
      <c r="J303" s="222">
        <f>ROUND(I303*H303,2)</f>
        <v>0</v>
      </c>
      <c r="K303" s="223"/>
      <c r="L303" s="41"/>
      <c r="M303" s="224" t="s">
        <v>1</v>
      </c>
      <c r="N303" s="225" t="s">
        <v>41</v>
      </c>
      <c r="O303" s="88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8" t="s">
        <v>140</v>
      </c>
      <c r="AT303" s="228" t="s">
        <v>136</v>
      </c>
      <c r="AU303" s="228" t="s">
        <v>86</v>
      </c>
      <c r="AY303" s="14" t="s">
        <v>133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4" t="s">
        <v>84</v>
      </c>
      <c r="BK303" s="229">
        <f>ROUND(I303*H303,2)</f>
        <v>0</v>
      </c>
      <c r="BL303" s="14" t="s">
        <v>140</v>
      </c>
      <c r="BM303" s="228" t="s">
        <v>696</v>
      </c>
    </row>
    <row r="304" s="2" customFormat="1" ht="16.5" customHeight="1">
      <c r="A304" s="35"/>
      <c r="B304" s="36"/>
      <c r="C304" s="216" t="s">
        <v>436</v>
      </c>
      <c r="D304" s="216" t="s">
        <v>136</v>
      </c>
      <c r="E304" s="217" t="s">
        <v>697</v>
      </c>
      <c r="F304" s="218" t="s">
        <v>698</v>
      </c>
      <c r="G304" s="219" t="s">
        <v>139</v>
      </c>
      <c r="H304" s="220">
        <v>1</v>
      </c>
      <c r="I304" s="221"/>
      <c r="J304" s="222">
        <f>ROUND(I304*H304,2)</f>
        <v>0</v>
      </c>
      <c r="K304" s="223"/>
      <c r="L304" s="41"/>
      <c r="M304" s="224" t="s">
        <v>1</v>
      </c>
      <c r="N304" s="225" t="s">
        <v>41</v>
      </c>
      <c r="O304" s="88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8" t="s">
        <v>140</v>
      </c>
      <c r="AT304" s="228" t="s">
        <v>136</v>
      </c>
      <c r="AU304" s="228" t="s">
        <v>86</v>
      </c>
      <c r="AY304" s="14" t="s">
        <v>133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4" t="s">
        <v>84</v>
      </c>
      <c r="BK304" s="229">
        <f>ROUND(I304*H304,2)</f>
        <v>0</v>
      </c>
      <c r="BL304" s="14" t="s">
        <v>140</v>
      </c>
      <c r="BM304" s="228" t="s">
        <v>699</v>
      </c>
    </row>
    <row r="305" s="2" customFormat="1" ht="16.5" customHeight="1">
      <c r="A305" s="35"/>
      <c r="B305" s="36"/>
      <c r="C305" s="216" t="s">
        <v>700</v>
      </c>
      <c r="D305" s="216" t="s">
        <v>136</v>
      </c>
      <c r="E305" s="217" t="s">
        <v>701</v>
      </c>
      <c r="F305" s="218" t="s">
        <v>601</v>
      </c>
      <c r="G305" s="219" t="s">
        <v>139</v>
      </c>
      <c r="H305" s="220">
        <v>2</v>
      </c>
      <c r="I305" s="221"/>
      <c r="J305" s="222">
        <f>ROUND(I305*H305,2)</f>
        <v>0</v>
      </c>
      <c r="K305" s="223"/>
      <c r="L305" s="41"/>
      <c r="M305" s="224" t="s">
        <v>1</v>
      </c>
      <c r="N305" s="225" t="s">
        <v>41</v>
      </c>
      <c r="O305" s="88"/>
      <c r="P305" s="226">
        <f>O305*H305</f>
        <v>0</v>
      </c>
      <c r="Q305" s="226">
        <v>0</v>
      </c>
      <c r="R305" s="226">
        <f>Q305*H305</f>
        <v>0</v>
      </c>
      <c r="S305" s="226">
        <v>0</v>
      </c>
      <c r="T305" s="22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8" t="s">
        <v>140</v>
      </c>
      <c r="AT305" s="228" t="s">
        <v>136</v>
      </c>
      <c r="AU305" s="228" t="s">
        <v>86</v>
      </c>
      <c r="AY305" s="14" t="s">
        <v>133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4" t="s">
        <v>84</v>
      </c>
      <c r="BK305" s="229">
        <f>ROUND(I305*H305,2)</f>
        <v>0</v>
      </c>
      <c r="BL305" s="14" t="s">
        <v>140</v>
      </c>
      <c r="BM305" s="228" t="s">
        <v>702</v>
      </c>
    </row>
    <row r="306" s="2" customFormat="1" ht="24.15" customHeight="1">
      <c r="A306" s="35"/>
      <c r="B306" s="36"/>
      <c r="C306" s="216" t="s">
        <v>440</v>
      </c>
      <c r="D306" s="216" t="s">
        <v>136</v>
      </c>
      <c r="E306" s="217" t="s">
        <v>703</v>
      </c>
      <c r="F306" s="218" t="s">
        <v>604</v>
      </c>
      <c r="G306" s="219" t="s">
        <v>156</v>
      </c>
      <c r="H306" s="220">
        <v>2</v>
      </c>
      <c r="I306" s="221"/>
      <c r="J306" s="222">
        <f>ROUND(I306*H306,2)</f>
        <v>0</v>
      </c>
      <c r="K306" s="223"/>
      <c r="L306" s="41"/>
      <c r="M306" s="224" t="s">
        <v>1</v>
      </c>
      <c r="N306" s="225" t="s">
        <v>41</v>
      </c>
      <c r="O306" s="88"/>
      <c r="P306" s="226">
        <f>O306*H306</f>
        <v>0</v>
      </c>
      <c r="Q306" s="226">
        <v>0</v>
      </c>
      <c r="R306" s="226">
        <f>Q306*H306</f>
        <v>0</v>
      </c>
      <c r="S306" s="226">
        <v>0</v>
      </c>
      <c r="T306" s="22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8" t="s">
        <v>140</v>
      </c>
      <c r="AT306" s="228" t="s">
        <v>136</v>
      </c>
      <c r="AU306" s="228" t="s">
        <v>86</v>
      </c>
      <c r="AY306" s="14" t="s">
        <v>133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4" t="s">
        <v>84</v>
      </c>
      <c r="BK306" s="229">
        <f>ROUND(I306*H306,2)</f>
        <v>0</v>
      </c>
      <c r="BL306" s="14" t="s">
        <v>140</v>
      </c>
      <c r="BM306" s="228" t="s">
        <v>704</v>
      </c>
    </row>
    <row r="307" s="2" customFormat="1" ht="24.15" customHeight="1">
      <c r="A307" s="35"/>
      <c r="B307" s="36"/>
      <c r="C307" s="216" t="s">
        <v>705</v>
      </c>
      <c r="D307" s="216" t="s">
        <v>136</v>
      </c>
      <c r="E307" s="217" t="s">
        <v>706</v>
      </c>
      <c r="F307" s="218" t="s">
        <v>707</v>
      </c>
      <c r="G307" s="219" t="s">
        <v>156</v>
      </c>
      <c r="H307" s="220">
        <v>4</v>
      </c>
      <c r="I307" s="221"/>
      <c r="J307" s="222">
        <f>ROUND(I307*H307,2)</f>
        <v>0</v>
      </c>
      <c r="K307" s="223"/>
      <c r="L307" s="41"/>
      <c r="M307" s="224" t="s">
        <v>1</v>
      </c>
      <c r="N307" s="225" t="s">
        <v>41</v>
      </c>
      <c r="O307" s="88"/>
      <c r="P307" s="226">
        <f>O307*H307</f>
        <v>0</v>
      </c>
      <c r="Q307" s="226">
        <v>0</v>
      </c>
      <c r="R307" s="226">
        <f>Q307*H307</f>
        <v>0</v>
      </c>
      <c r="S307" s="226">
        <v>0</v>
      </c>
      <c r="T307" s="22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8" t="s">
        <v>140</v>
      </c>
      <c r="AT307" s="228" t="s">
        <v>136</v>
      </c>
      <c r="AU307" s="228" t="s">
        <v>86</v>
      </c>
      <c r="AY307" s="14" t="s">
        <v>133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4" t="s">
        <v>84</v>
      </c>
      <c r="BK307" s="229">
        <f>ROUND(I307*H307,2)</f>
        <v>0</v>
      </c>
      <c r="BL307" s="14" t="s">
        <v>140</v>
      </c>
      <c r="BM307" s="228" t="s">
        <v>708</v>
      </c>
    </row>
    <row r="308" s="2" customFormat="1" ht="24.15" customHeight="1">
      <c r="A308" s="35"/>
      <c r="B308" s="36"/>
      <c r="C308" s="216" t="s">
        <v>443</v>
      </c>
      <c r="D308" s="216" t="s">
        <v>136</v>
      </c>
      <c r="E308" s="217" t="s">
        <v>709</v>
      </c>
      <c r="F308" s="218" t="s">
        <v>710</v>
      </c>
      <c r="G308" s="219" t="s">
        <v>156</v>
      </c>
      <c r="H308" s="220">
        <v>7</v>
      </c>
      <c r="I308" s="221"/>
      <c r="J308" s="222">
        <f>ROUND(I308*H308,2)</f>
        <v>0</v>
      </c>
      <c r="K308" s="223"/>
      <c r="L308" s="41"/>
      <c r="M308" s="224" t="s">
        <v>1</v>
      </c>
      <c r="N308" s="225" t="s">
        <v>41</v>
      </c>
      <c r="O308" s="88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8" t="s">
        <v>140</v>
      </c>
      <c r="AT308" s="228" t="s">
        <v>136</v>
      </c>
      <c r="AU308" s="228" t="s">
        <v>86</v>
      </c>
      <c r="AY308" s="14" t="s">
        <v>133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4" t="s">
        <v>84</v>
      </c>
      <c r="BK308" s="229">
        <f>ROUND(I308*H308,2)</f>
        <v>0</v>
      </c>
      <c r="BL308" s="14" t="s">
        <v>140</v>
      </c>
      <c r="BM308" s="228" t="s">
        <v>711</v>
      </c>
    </row>
    <row r="309" s="2" customFormat="1" ht="21.75" customHeight="1">
      <c r="A309" s="35"/>
      <c r="B309" s="36"/>
      <c r="C309" s="216" t="s">
        <v>712</v>
      </c>
      <c r="D309" s="216" t="s">
        <v>136</v>
      </c>
      <c r="E309" s="217" t="s">
        <v>574</v>
      </c>
      <c r="F309" s="218" t="s">
        <v>575</v>
      </c>
      <c r="G309" s="219" t="s">
        <v>139</v>
      </c>
      <c r="H309" s="220">
        <v>1</v>
      </c>
      <c r="I309" s="221"/>
      <c r="J309" s="222">
        <f>ROUND(I309*H309,2)</f>
        <v>0</v>
      </c>
      <c r="K309" s="223"/>
      <c r="L309" s="41"/>
      <c r="M309" s="224" t="s">
        <v>1</v>
      </c>
      <c r="N309" s="225" t="s">
        <v>41</v>
      </c>
      <c r="O309" s="88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8" t="s">
        <v>140</v>
      </c>
      <c r="AT309" s="228" t="s">
        <v>136</v>
      </c>
      <c r="AU309" s="228" t="s">
        <v>86</v>
      </c>
      <c r="AY309" s="14" t="s">
        <v>133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4" t="s">
        <v>84</v>
      </c>
      <c r="BK309" s="229">
        <f>ROUND(I309*H309,2)</f>
        <v>0</v>
      </c>
      <c r="BL309" s="14" t="s">
        <v>140</v>
      </c>
      <c r="BM309" s="228" t="s">
        <v>713</v>
      </c>
    </row>
    <row r="310" s="2" customFormat="1" ht="16.5" customHeight="1">
      <c r="A310" s="35"/>
      <c r="B310" s="36"/>
      <c r="C310" s="216" t="s">
        <v>447</v>
      </c>
      <c r="D310" s="216" t="s">
        <v>136</v>
      </c>
      <c r="E310" s="217" t="s">
        <v>539</v>
      </c>
      <c r="F310" s="218" t="s">
        <v>540</v>
      </c>
      <c r="G310" s="219" t="s">
        <v>541</v>
      </c>
      <c r="H310" s="220">
        <v>5</v>
      </c>
      <c r="I310" s="221"/>
      <c r="J310" s="222">
        <f>ROUND(I310*H310,2)</f>
        <v>0</v>
      </c>
      <c r="K310" s="223"/>
      <c r="L310" s="41"/>
      <c r="M310" s="224" t="s">
        <v>1</v>
      </c>
      <c r="N310" s="225" t="s">
        <v>41</v>
      </c>
      <c r="O310" s="88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8" t="s">
        <v>140</v>
      </c>
      <c r="AT310" s="228" t="s">
        <v>136</v>
      </c>
      <c r="AU310" s="228" t="s">
        <v>86</v>
      </c>
      <c r="AY310" s="14" t="s">
        <v>133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4" t="s">
        <v>84</v>
      </c>
      <c r="BK310" s="229">
        <f>ROUND(I310*H310,2)</f>
        <v>0</v>
      </c>
      <c r="BL310" s="14" t="s">
        <v>140</v>
      </c>
      <c r="BM310" s="228" t="s">
        <v>714</v>
      </c>
    </row>
    <row r="311" s="2" customFormat="1" ht="16.5" customHeight="1">
      <c r="A311" s="35"/>
      <c r="B311" s="36"/>
      <c r="C311" s="216" t="s">
        <v>715</v>
      </c>
      <c r="D311" s="216" t="s">
        <v>136</v>
      </c>
      <c r="E311" s="217" t="s">
        <v>613</v>
      </c>
      <c r="F311" s="218" t="s">
        <v>614</v>
      </c>
      <c r="G311" s="219" t="s">
        <v>139</v>
      </c>
      <c r="H311" s="220">
        <v>1</v>
      </c>
      <c r="I311" s="221"/>
      <c r="J311" s="222">
        <f>ROUND(I311*H311,2)</f>
        <v>0</v>
      </c>
      <c r="K311" s="223"/>
      <c r="L311" s="41"/>
      <c r="M311" s="224" t="s">
        <v>1</v>
      </c>
      <c r="N311" s="225" t="s">
        <v>41</v>
      </c>
      <c r="O311" s="88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8" t="s">
        <v>140</v>
      </c>
      <c r="AT311" s="228" t="s">
        <v>136</v>
      </c>
      <c r="AU311" s="228" t="s">
        <v>86</v>
      </c>
      <c r="AY311" s="14" t="s">
        <v>133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4" t="s">
        <v>84</v>
      </c>
      <c r="BK311" s="229">
        <f>ROUND(I311*H311,2)</f>
        <v>0</v>
      </c>
      <c r="BL311" s="14" t="s">
        <v>140</v>
      </c>
      <c r="BM311" s="228" t="s">
        <v>716</v>
      </c>
    </row>
    <row r="312" s="2" customFormat="1" ht="16.5" customHeight="1">
      <c r="A312" s="35"/>
      <c r="B312" s="36"/>
      <c r="C312" s="216" t="s">
        <v>450</v>
      </c>
      <c r="D312" s="216" t="s">
        <v>136</v>
      </c>
      <c r="E312" s="217" t="s">
        <v>617</v>
      </c>
      <c r="F312" s="218" t="s">
        <v>618</v>
      </c>
      <c r="G312" s="219" t="s">
        <v>139</v>
      </c>
      <c r="H312" s="220">
        <v>1</v>
      </c>
      <c r="I312" s="221"/>
      <c r="J312" s="222">
        <f>ROUND(I312*H312,2)</f>
        <v>0</v>
      </c>
      <c r="K312" s="223"/>
      <c r="L312" s="41"/>
      <c r="M312" s="224" t="s">
        <v>1</v>
      </c>
      <c r="N312" s="225" t="s">
        <v>41</v>
      </c>
      <c r="O312" s="88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8" t="s">
        <v>140</v>
      </c>
      <c r="AT312" s="228" t="s">
        <v>136</v>
      </c>
      <c r="AU312" s="228" t="s">
        <v>86</v>
      </c>
      <c r="AY312" s="14" t="s">
        <v>133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4" t="s">
        <v>84</v>
      </c>
      <c r="BK312" s="229">
        <f>ROUND(I312*H312,2)</f>
        <v>0</v>
      </c>
      <c r="BL312" s="14" t="s">
        <v>140</v>
      </c>
      <c r="BM312" s="228" t="s">
        <v>717</v>
      </c>
    </row>
    <row r="313" s="2" customFormat="1" ht="16.5" customHeight="1">
      <c r="A313" s="35"/>
      <c r="B313" s="36"/>
      <c r="C313" s="216" t="s">
        <v>718</v>
      </c>
      <c r="D313" s="216" t="s">
        <v>136</v>
      </c>
      <c r="E313" s="217" t="s">
        <v>719</v>
      </c>
      <c r="F313" s="218" t="s">
        <v>555</v>
      </c>
      <c r="G313" s="219" t="s">
        <v>720</v>
      </c>
      <c r="H313" s="220">
        <v>1</v>
      </c>
      <c r="I313" s="221"/>
      <c r="J313" s="222">
        <f>ROUND(I313*H313,2)</f>
        <v>0</v>
      </c>
      <c r="K313" s="223"/>
      <c r="L313" s="41"/>
      <c r="M313" s="224" t="s">
        <v>1</v>
      </c>
      <c r="N313" s="225" t="s">
        <v>41</v>
      </c>
      <c r="O313" s="88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8" t="s">
        <v>140</v>
      </c>
      <c r="AT313" s="228" t="s">
        <v>136</v>
      </c>
      <c r="AU313" s="228" t="s">
        <v>86</v>
      </c>
      <c r="AY313" s="14" t="s">
        <v>133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4" t="s">
        <v>84</v>
      </c>
      <c r="BK313" s="229">
        <f>ROUND(I313*H313,2)</f>
        <v>0</v>
      </c>
      <c r="BL313" s="14" t="s">
        <v>140</v>
      </c>
      <c r="BM313" s="228" t="s">
        <v>721</v>
      </c>
    </row>
    <row r="314" s="12" customFormat="1" ht="22.8" customHeight="1">
      <c r="A314" s="12"/>
      <c r="B314" s="200"/>
      <c r="C314" s="201"/>
      <c r="D314" s="202" t="s">
        <v>75</v>
      </c>
      <c r="E314" s="214" t="s">
        <v>722</v>
      </c>
      <c r="F314" s="214" t="s">
        <v>723</v>
      </c>
      <c r="G314" s="201"/>
      <c r="H314" s="201"/>
      <c r="I314" s="204"/>
      <c r="J314" s="215">
        <f>BK314</f>
        <v>0</v>
      </c>
      <c r="K314" s="201"/>
      <c r="L314" s="206"/>
      <c r="M314" s="207"/>
      <c r="N314" s="208"/>
      <c r="O314" s="208"/>
      <c r="P314" s="209">
        <f>SUM(P315:P330)</f>
        <v>0</v>
      </c>
      <c r="Q314" s="208"/>
      <c r="R314" s="209">
        <f>SUM(R315:R330)</f>
        <v>0</v>
      </c>
      <c r="S314" s="208"/>
      <c r="T314" s="210">
        <f>SUM(T315:T330)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11" t="s">
        <v>84</v>
      </c>
      <c r="AT314" s="212" t="s">
        <v>75</v>
      </c>
      <c r="AU314" s="212" t="s">
        <v>84</v>
      </c>
      <c r="AY314" s="211" t="s">
        <v>133</v>
      </c>
      <c r="BK314" s="213">
        <f>SUM(BK315:BK330)</f>
        <v>0</v>
      </c>
    </row>
    <row r="315" s="2" customFormat="1" ht="24.15" customHeight="1">
      <c r="A315" s="35"/>
      <c r="B315" s="36"/>
      <c r="C315" s="216" t="s">
        <v>454</v>
      </c>
      <c r="D315" s="216" t="s">
        <v>136</v>
      </c>
      <c r="E315" s="217" t="s">
        <v>724</v>
      </c>
      <c r="F315" s="218" t="s">
        <v>582</v>
      </c>
      <c r="G315" s="219" t="s">
        <v>139</v>
      </c>
      <c r="H315" s="220">
        <v>1</v>
      </c>
      <c r="I315" s="221"/>
      <c r="J315" s="222">
        <f>ROUND(I315*H315,2)</f>
        <v>0</v>
      </c>
      <c r="K315" s="223"/>
      <c r="L315" s="41"/>
      <c r="M315" s="224" t="s">
        <v>1</v>
      </c>
      <c r="N315" s="225" t="s">
        <v>41</v>
      </c>
      <c r="O315" s="88"/>
      <c r="P315" s="226">
        <f>O315*H315</f>
        <v>0</v>
      </c>
      <c r="Q315" s="226">
        <v>0</v>
      </c>
      <c r="R315" s="226">
        <f>Q315*H315</f>
        <v>0</v>
      </c>
      <c r="S315" s="226">
        <v>0</v>
      </c>
      <c r="T315" s="22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8" t="s">
        <v>140</v>
      </c>
      <c r="AT315" s="228" t="s">
        <v>136</v>
      </c>
      <c r="AU315" s="228" t="s">
        <v>86</v>
      </c>
      <c r="AY315" s="14" t="s">
        <v>133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4" t="s">
        <v>84</v>
      </c>
      <c r="BK315" s="229">
        <f>ROUND(I315*H315,2)</f>
        <v>0</v>
      </c>
      <c r="BL315" s="14" t="s">
        <v>140</v>
      </c>
      <c r="BM315" s="228" t="s">
        <v>725</v>
      </c>
    </row>
    <row r="316" s="2" customFormat="1" ht="24.15" customHeight="1">
      <c r="A316" s="35"/>
      <c r="B316" s="36"/>
      <c r="C316" s="216" t="s">
        <v>726</v>
      </c>
      <c r="D316" s="216" t="s">
        <v>136</v>
      </c>
      <c r="E316" s="217" t="s">
        <v>584</v>
      </c>
      <c r="F316" s="218" t="s">
        <v>585</v>
      </c>
      <c r="G316" s="219" t="s">
        <v>139</v>
      </c>
      <c r="H316" s="220">
        <v>1</v>
      </c>
      <c r="I316" s="221"/>
      <c r="J316" s="222">
        <f>ROUND(I316*H316,2)</f>
        <v>0</v>
      </c>
      <c r="K316" s="223"/>
      <c r="L316" s="41"/>
      <c r="M316" s="224" t="s">
        <v>1</v>
      </c>
      <c r="N316" s="225" t="s">
        <v>41</v>
      </c>
      <c r="O316" s="88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8" t="s">
        <v>140</v>
      </c>
      <c r="AT316" s="228" t="s">
        <v>136</v>
      </c>
      <c r="AU316" s="228" t="s">
        <v>86</v>
      </c>
      <c r="AY316" s="14" t="s">
        <v>133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4" t="s">
        <v>84</v>
      </c>
      <c r="BK316" s="229">
        <f>ROUND(I316*H316,2)</f>
        <v>0</v>
      </c>
      <c r="BL316" s="14" t="s">
        <v>140</v>
      </c>
      <c r="BM316" s="228" t="s">
        <v>727</v>
      </c>
    </row>
    <row r="317" s="2" customFormat="1" ht="21.75" customHeight="1">
      <c r="A317" s="35"/>
      <c r="B317" s="36"/>
      <c r="C317" s="216" t="s">
        <v>457</v>
      </c>
      <c r="D317" s="216" t="s">
        <v>136</v>
      </c>
      <c r="E317" s="217" t="s">
        <v>728</v>
      </c>
      <c r="F317" s="218" t="s">
        <v>653</v>
      </c>
      <c r="G317" s="219" t="s">
        <v>139</v>
      </c>
      <c r="H317" s="220">
        <v>2</v>
      </c>
      <c r="I317" s="221"/>
      <c r="J317" s="222">
        <f>ROUND(I317*H317,2)</f>
        <v>0</v>
      </c>
      <c r="K317" s="223"/>
      <c r="L317" s="41"/>
      <c r="M317" s="224" t="s">
        <v>1</v>
      </c>
      <c r="N317" s="225" t="s">
        <v>41</v>
      </c>
      <c r="O317" s="88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8" t="s">
        <v>140</v>
      </c>
      <c r="AT317" s="228" t="s">
        <v>136</v>
      </c>
      <c r="AU317" s="228" t="s">
        <v>86</v>
      </c>
      <c r="AY317" s="14" t="s">
        <v>133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4" t="s">
        <v>84</v>
      </c>
      <c r="BK317" s="229">
        <f>ROUND(I317*H317,2)</f>
        <v>0</v>
      </c>
      <c r="BL317" s="14" t="s">
        <v>140</v>
      </c>
      <c r="BM317" s="228" t="s">
        <v>729</v>
      </c>
    </row>
    <row r="318" s="2" customFormat="1" ht="21.75" customHeight="1">
      <c r="A318" s="35"/>
      <c r="B318" s="36"/>
      <c r="C318" s="216" t="s">
        <v>730</v>
      </c>
      <c r="D318" s="216" t="s">
        <v>136</v>
      </c>
      <c r="E318" s="217" t="s">
        <v>731</v>
      </c>
      <c r="F318" s="218" t="s">
        <v>203</v>
      </c>
      <c r="G318" s="219" t="s">
        <v>139</v>
      </c>
      <c r="H318" s="220">
        <v>2</v>
      </c>
      <c r="I318" s="221"/>
      <c r="J318" s="222">
        <f>ROUND(I318*H318,2)</f>
        <v>0</v>
      </c>
      <c r="K318" s="223"/>
      <c r="L318" s="41"/>
      <c r="M318" s="224" t="s">
        <v>1</v>
      </c>
      <c r="N318" s="225" t="s">
        <v>41</v>
      </c>
      <c r="O318" s="88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8" t="s">
        <v>140</v>
      </c>
      <c r="AT318" s="228" t="s">
        <v>136</v>
      </c>
      <c r="AU318" s="228" t="s">
        <v>86</v>
      </c>
      <c r="AY318" s="14" t="s">
        <v>133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4" t="s">
        <v>84</v>
      </c>
      <c r="BK318" s="229">
        <f>ROUND(I318*H318,2)</f>
        <v>0</v>
      </c>
      <c r="BL318" s="14" t="s">
        <v>140</v>
      </c>
      <c r="BM318" s="228" t="s">
        <v>732</v>
      </c>
    </row>
    <row r="319" s="2" customFormat="1" ht="16.5" customHeight="1">
      <c r="A319" s="35"/>
      <c r="B319" s="36"/>
      <c r="C319" s="216" t="s">
        <v>461</v>
      </c>
      <c r="D319" s="216" t="s">
        <v>136</v>
      </c>
      <c r="E319" s="217" t="s">
        <v>733</v>
      </c>
      <c r="F319" s="218" t="s">
        <v>594</v>
      </c>
      <c r="G319" s="219" t="s">
        <v>139</v>
      </c>
      <c r="H319" s="220">
        <v>1</v>
      </c>
      <c r="I319" s="221"/>
      <c r="J319" s="222">
        <f>ROUND(I319*H319,2)</f>
        <v>0</v>
      </c>
      <c r="K319" s="223"/>
      <c r="L319" s="41"/>
      <c r="M319" s="224" t="s">
        <v>1</v>
      </c>
      <c r="N319" s="225" t="s">
        <v>41</v>
      </c>
      <c r="O319" s="88"/>
      <c r="P319" s="226">
        <f>O319*H319</f>
        <v>0</v>
      </c>
      <c r="Q319" s="226">
        <v>0</v>
      </c>
      <c r="R319" s="226">
        <f>Q319*H319</f>
        <v>0</v>
      </c>
      <c r="S319" s="226">
        <v>0</v>
      </c>
      <c r="T319" s="22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8" t="s">
        <v>140</v>
      </c>
      <c r="AT319" s="228" t="s">
        <v>136</v>
      </c>
      <c r="AU319" s="228" t="s">
        <v>86</v>
      </c>
      <c r="AY319" s="14" t="s">
        <v>133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4" t="s">
        <v>84</v>
      </c>
      <c r="BK319" s="229">
        <f>ROUND(I319*H319,2)</f>
        <v>0</v>
      </c>
      <c r="BL319" s="14" t="s">
        <v>140</v>
      </c>
      <c r="BM319" s="228" t="s">
        <v>734</v>
      </c>
    </row>
    <row r="320" s="2" customFormat="1" ht="16.5" customHeight="1">
      <c r="A320" s="35"/>
      <c r="B320" s="36"/>
      <c r="C320" s="216" t="s">
        <v>735</v>
      </c>
      <c r="D320" s="216" t="s">
        <v>136</v>
      </c>
      <c r="E320" s="217" t="s">
        <v>736</v>
      </c>
      <c r="F320" s="218" t="s">
        <v>597</v>
      </c>
      <c r="G320" s="219" t="s">
        <v>139</v>
      </c>
      <c r="H320" s="220">
        <v>1</v>
      </c>
      <c r="I320" s="221"/>
      <c r="J320" s="222">
        <f>ROUND(I320*H320,2)</f>
        <v>0</v>
      </c>
      <c r="K320" s="223"/>
      <c r="L320" s="41"/>
      <c r="M320" s="224" t="s">
        <v>1</v>
      </c>
      <c r="N320" s="225" t="s">
        <v>41</v>
      </c>
      <c r="O320" s="88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8" t="s">
        <v>140</v>
      </c>
      <c r="AT320" s="228" t="s">
        <v>136</v>
      </c>
      <c r="AU320" s="228" t="s">
        <v>86</v>
      </c>
      <c r="AY320" s="14" t="s">
        <v>133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4" t="s">
        <v>84</v>
      </c>
      <c r="BK320" s="229">
        <f>ROUND(I320*H320,2)</f>
        <v>0</v>
      </c>
      <c r="BL320" s="14" t="s">
        <v>140</v>
      </c>
      <c r="BM320" s="228" t="s">
        <v>737</v>
      </c>
    </row>
    <row r="321" s="2" customFormat="1" ht="16.5" customHeight="1">
      <c r="A321" s="35"/>
      <c r="B321" s="36"/>
      <c r="C321" s="216" t="s">
        <v>464</v>
      </c>
      <c r="D321" s="216" t="s">
        <v>136</v>
      </c>
      <c r="E321" s="217" t="s">
        <v>738</v>
      </c>
      <c r="F321" s="218" t="s">
        <v>664</v>
      </c>
      <c r="G321" s="219" t="s">
        <v>139</v>
      </c>
      <c r="H321" s="220">
        <v>2</v>
      </c>
      <c r="I321" s="221"/>
      <c r="J321" s="222">
        <f>ROUND(I321*H321,2)</f>
        <v>0</v>
      </c>
      <c r="K321" s="223"/>
      <c r="L321" s="41"/>
      <c r="M321" s="224" t="s">
        <v>1</v>
      </c>
      <c r="N321" s="225" t="s">
        <v>41</v>
      </c>
      <c r="O321" s="88"/>
      <c r="P321" s="226">
        <f>O321*H321</f>
        <v>0</v>
      </c>
      <c r="Q321" s="226">
        <v>0</v>
      </c>
      <c r="R321" s="226">
        <f>Q321*H321</f>
        <v>0</v>
      </c>
      <c r="S321" s="226">
        <v>0</v>
      </c>
      <c r="T321" s="22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8" t="s">
        <v>140</v>
      </c>
      <c r="AT321" s="228" t="s">
        <v>136</v>
      </c>
      <c r="AU321" s="228" t="s">
        <v>86</v>
      </c>
      <c r="AY321" s="14" t="s">
        <v>133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4" t="s">
        <v>84</v>
      </c>
      <c r="BK321" s="229">
        <f>ROUND(I321*H321,2)</f>
        <v>0</v>
      </c>
      <c r="BL321" s="14" t="s">
        <v>140</v>
      </c>
      <c r="BM321" s="228" t="s">
        <v>739</v>
      </c>
    </row>
    <row r="322" s="2" customFormat="1" ht="16.5" customHeight="1">
      <c r="A322" s="35"/>
      <c r="B322" s="36"/>
      <c r="C322" s="216" t="s">
        <v>740</v>
      </c>
      <c r="D322" s="216" t="s">
        <v>136</v>
      </c>
      <c r="E322" s="217" t="s">
        <v>741</v>
      </c>
      <c r="F322" s="218" t="s">
        <v>601</v>
      </c>
      <c r="G322" s="219" t="s">
        <v>139</v>
      </c>
      <c r="H322" s="220">
        <v>2</v>
      </c>
      <c r="I322" s="221"/>
      <c r="J322" s="222">
        <f>ROUND(I322*H322,2)</f>
        <v>0</v>
      </c>
      <c r="K322" s="223"/>
      <c r="L322" s="41"/>
      <c r="M322" s="224" t="s">
        <v>1</v>
      </c>
      <c r="N322" s="225" t="s">
        <v>41</v>
      </c>
      <c r="O322" s="88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8" t="s">
        <v>140</v>
      </c>
      <c r="AT322" s="228" t="s">
        <v>136</v>
      </c>
      <c r="AU322" s="228" t="s">
        <v>86</v>
      </c>
      <c r="AY322" s="14" t="s">
        <v>133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4" t="s">
        <v>84</v>
      </c>
      <c r="BK322" s="229">
        <f>ROUND(I322*H322,2)</f>
        <v>0</v>
      </c>
      <c r="BL322" s="14" t="s">
        <v>140</v>
      </c>
      <c r="BM322" s="228" t="s">
        <v>742</v>
      </c>
    </row>
    <row r="323" s="2" customFormat="1" ht="16.5" customHeight="1">
      <c r="A323" s="35"/>
      <c r="B323" s="36"/>
      <c r="C323" s="216" t="s">
        <v>468</v>
      </c>
      <c r="D323" s="216" t="s">
        <v>136</v>
      </c>
      <c r="E323" s="217" t="s">
        <v>743</v>
      </c>
      <c r="F323" s="218" t="s">
        <v>571</v>
      </c>
      <c r="G323" s="219" t="s">
        <v>139</v>
      </c>
      <c r="H323" s="220">
        <v>2</v>
      </c>
      <c r="I323" s="221"/>
      <c r="J323" s="222">
        <f>ROUND(I323*H323,2)</f>
        <v>0</v>
      </c>
      <c r="K323" s="223"/>
      <c r="L323" s="41"/>
      <c r="M323" s="224" t="s">
        <v>1</v>
      </c>
      <c r="N323" s="225" t="s">
        <v>41</v>
      </c>
      <c r="O323" s="88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8" t="s">
        <v>140</v>
      </c>
      <c r="AT323" s="228" t="s">
        <v>136</v>
      </c>
      <c r="AU323" s="228" t="s">
        <v>86</v>
      </c>
      <c r="AY323" s="14" t="s">
        <v>133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4" t="s">
        <v>84</v>
      </c>
      <c r="BK323" s="229">
        <f>ROUND(I323*H323,2)</f>
        <v>0</v>
      </c>
      <c r="BL323" s="14" t="s">
        <v>140</v>
      </c>
      <c r="BM323" s="228" t="s">
        <v>744</v>
      </c>
    </row>
    <row r="324" s="2" customFormat="1" ht="24.15" customHeight="1">
      <c r="A324" s="35"/>
      <c r="B324" s="36"/>
      <c r="C324" s="216" t="s">
        <v>745</v>
      </c>
      <c r="D324" s="216" t="s">
        <v>136</v>
      </c>
      <c r="E324" s="217" t="s">
        <v>746</v>
      </c>
      <c r="F324" s="218" t="s">
        <v>526</v>
      </c>
      <c r="G324" s="219" t="s">
        <v>156</v>
      </c>
      <c r="H324" s="220">
        <v>6</v>
      </c>
      <c r="I324" s="221"/>
      <c r="J324" s="222">
        <f>ROUND(I324*H324,2)</f>
        <v>0</v>
      </c>
      <c r="K324" s="223"/>
      <c r="L324" s="41"/>
      <c r="M324" s="224" t="s">
        <v>1</v>
      </c>
      <c r="N324" s="225" t="s">
        <v>41</v>
      </c>
      <c r="O324" s="88"/>
      <c r="P324" s="226">
        <f>O324*H324</f>
        <v>0</v>
      </c>
      <c r="Q324" s="226">
        <v>0</v>
      </c>
      <c r="R324" s="226">
        <f>Q324*H324</f>
        <v>0</v>
      </c>
      <c r="S324" s="226">
        <v>0</v>
      </c>
      <c r="T324" s="227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8" t="s">
        <v>140</v>
      </c>
      <c r="AT324" s="228" t="s">
        <v>136</v>
      </c>
      <c r="AU324" s="228" t="s">
        <v>86</v>
      </c>
      <c r="AY324" s="14" t="s">
        <v>133</v>
      </c>
      <c r="BE324" s="229">
        <f>IF(N324="základní",J324,0)</f>
        <v>0</v>
      </c>
      <c r="BF324" s="229">
        <f>IF(N324="snížená",J324,0)</f>
        <v>0</v>
      </c>
      <c r="BG324" s="229">
        <f>IF(N324="zákl. přenesená",J324,0)</f>
        <v>0</v>
      </c>
      <c r="BH324" s="229">
        <f>IF(N324="sníž. přenesená",J324,0)</f>
        <v>0</v>
      </c>
      <c r="BI324" s="229">
        <f>IF(N324="nulová",J324,0)</f>
        <v>0</v>
      </c>
      <c r="BJ324" s="14" t="s">
        <v>84</v>
      </c>
      <c r="BK324" s="229">
        <f>ROUND(I324*H324,2)</f>
        <v>0</v>
      </c>
      <c r="BL324" s="14" t="s">
        <v>140</v>
      </c>
      <c r="BM324" s="228" t="s">
        <v>747</v>
      </c>
    </row>
    <row r="325" s="2" customFormat="1" ht="24.15" customHeight="1">
      <c r="A325" s="35"/>
      <c r="B325" s="36"/>
      <c r="C325" s="216" t="s">
        <v>471</v>
      </c>
      <c r="D325" s="216" t="s">
        <v>136</v>
      </c>
      <c r="E325" s="217" t="s">
        <v>748</v>
      </c>
      <c r="F325" s="218" t="s">
        <v>749</v>
      </c>
      <c r="G325" s="219" t="s">
        <v>156</v>
      </c>
      <c r="H325" s="220">
        <v>2</v>
      </c>
      <c r="I325" s="221"/>
      <c r="J325" s="222">
        <f>ROUND(I325*H325,2)</f>
        <v>0</v>
      </c>
      <c r="K325" s="223"/>
      <c r="L325" s="41"/>
      <c r="M325" s="224" t="s">
        <v>1</v>
      </c>
      <c r="N325" s="225" t="s">
        <v>41</v>
      </c>
      <c r="O325" s="88"/>
      <c r="P325" s="226">
        <f>O325*H325</f>
        <v>0</v>
      </c>
      <c r="Q325" s="226">
        <v>0</v>
      </c>
      <c r="R325" s="226">
        <f>Q325*H325</f>
        <v>0</v>
      </c>
      <c r="S325" s="226">
        <v>0</v>
      </c>
      <c r="T325" s="227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8" t="s">
        <v>140</v>
      </c>
      <c r="AT325" s="228" t="s">
        <v>136</v>
      </c>
      <c r="AU325" s="228" t="s">
        <v>86</v>
      </c>
      <c r="AY325" s="14" t="s">
        <v>133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4" t="s">
        <v>84</v>
      </c>
      <c r="BK325" s="229">
        <f>ROUND(I325*H325,2)</f>
        <v>0</v>
      </c>
      <c r="BL325" s="14" t="s">
        <v>140</v>
      </c>
      <c r="BM325" s="228" t="s">
        <v>750</v>
      </c>
    </row>
    <row r="326" s="2" customFormat="1" ht="21.75" customHeight="1">
      <c r="A326" s="35"/>
      <c r="B326" s="36"/>
      <c r="C326" s="216" t="s">
        <v>751</v>
      </c>
      <c r="D326" s="216" t="s">
        <v>136</v>
      </c>
      <c r="E326" s="217" t="s">
        <v>574</v>
      </c>
      <c r="F326" s="218" t="s">
        <v>575</v>
      </c>
      <c r="G326" s="219" t="s">
        <v>139</v>
      </c>
      <c r="H326" s="220">
        <v>1</v>
      </c>
      <c r="I326" s="221"/>
      <c r="J326" s="222">
        <f>ROUND(I326*H326,2)</f>
        <v>0</v>
      </c>
      <c r="K326" s="223"/>
      <c r="L326" s="41"/>
      <c r="M326" s="224" t="s">
        <v>1</v>
      </c>
      <c r="N326" s="225" t="s">
        <v>41</v>
      </c>
      <c r="O326" s="88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8" t="s">
        <v>140</v>
      </c>
      <c r="AT326" s="228" t="s">
        <v>136</v>
      </c>
      <c r="AU326" s="228" t="s">
        <v>86</v>
      </c>
      <c r="AY326" s="14" t="s">
        <v>133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4" t="s">
        <v>84</v>
      </c>
      <c r="BK326" s="229">
        <f>ROUND(I326*H326,2)</f>
        <v>0</v>
      </c>
      <c r="BL326" s="14" t="s">
        <v>140</v>
      </c>
      <c r="BM326" s="228" t="s">
        <v>752</v>
      </c>
    </row>
    <row r="327" s="2" customFormat="1" ht="16.5" customHeight="1">
      <c r="A327" s="35"/>
      <c r="B327" s="36"/>
      <c r="C327" s="216" t="s">
        <v>475</v>
      </c>
      <c r="D327" s="216" t="s">
        <v>136</v>
      </c>
      <c r="E327" s="217" t="s">
        <v>539</v>
      </c>
      <c r="F327" s="218" t="s">
        <v>540</v>
      </c>
      <c r="G327" s="219" t="s">
        <v>541</v>
      </c>
      <c r="H327" s="220">
        <v>5</v>
      </c>
      <c r="I327" s="221"/>
      <c r="J327" s="222">
        <f>ROUND(I327*H327,2)</f>
        <v>0</v>
      </c>
      <c r="K327" s="223"/>
      <c r="L327" s="41"/>
      <c r="M327" s="224" t="s">
        <v>1</v>
      </c>
      <c r="N327" s="225" t="s">
        <v>41</v>
      </c>
      <c r="O327" s="88"/>
      <c r="P327" s="226">
        <f>O327*H327</f>
        <v>0</v>
      </c>
      <c r="Q327" s="226">
        <v>0</v>
      </c>
      <c r="R327" s="226">
        <f>Q327*H327</f>
        <v>0</v>
      </c>
      <c r="S327" s="226">
        <v>0</v>
      </c>
      <c r="T327" s="22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8" t="s">
        <v>140</v>
      </c>
      <c r="AT327" s="228" t="s">
        <v>136</v>
      </c>
      <c r="AU327" s="228" t="s">
        <v>86</v>
      </c>
      <c r="AY327" s="14" t="s">
        <v>133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4" t="s">
        <v>84</v>
      </c>
      <c r="BK327" s="229">
        <f>ROUND(I327*H327,2)</f>
        <v>0</v>
      </c>
      <c r="BL327" s="14" t="s">
        <v>140</v>
      </c>
      <c r="BM327" s="228" t="s">
        <v>753</v>
      </c>
    </row>
    <row r="328" s="2" customFormat="1" ht="16.5" customHeight="1">
      <c r="A328" s="35"/>
      <c r="B328" s="36"/>
      <c r="C328" s="216" t="s">
        <v>754</v>
      </c>
      <c r="D328" s="216" t="s">
        <v>136</v>
      </c>
      <c r="E328" s="217" t="s">
        <v>613</v>
      </c>
      <c r="F328" s="218" t="s">
        <v>614</v>
      </c>
      <c r="G328" s="219" t="s">
        <v>139</v>
      </c>
      <c r="H328" s="220">
        <v>1</v>
      </c>
      <c r="I328" s="221"/>
      <c r="J328" s="222">
        <f>ROUND(I328*H328,2)</f>
        <v>0</v>
      </c>
      <c r="K328" s="223"/>
      <c r="L328" s="41"/>
      <c r="M328" s="224" t="s">
        <v>1</v>
      </c>
      <c r="N328" s="225" t="s">
        <v>41</v>
      </c>
      <c r="O328" s="88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8" t="s">
        <v>140</v>
      </c>
      <c r="AT328" s="228" t="s">
        <v>136</v>
      </c>
      <c r="AU328" s="228" t="s">
        <v>86</v>
      </c>
      <c r="AY328" s="14" t="s">
        <v>133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4" t="s">
        <v>84</v>
      </c>
      <c r="BK328" s="229">
        <f>ROUND(I328*H328,2)</f>
        <v>0</v>
      </c>
      <c r="BL328" s="14" t="s">
        <v>140</v>
      </c>
      <c r="BM328" s="228" t="s">
        <v>755</v>
      </c>
    </row>
    <row r="329" s="2" customFormat="1" ht="16.5" customHeight="1">
      <c r="A329" s="35"/>
      <c r="B329" s="36"/>
      <c r="C329" s="216" t="s">
        <v>478</v>
      </c>
      <c r="D329" s="216" t="s">
        <v>136</v>
      </c>
      <c r="E329" s="217" t="s">
        <v>617</v>
      </c>
      <c r="F329" s="218" t="s">
        <v>618</v>
      </c>
      <c r="G329" s="219" t="s">
        <v>139</v>
      </c>
      <c r="H329" s="220">
        <v>1</v>
      </c>
      <c r="I329" s="221"/>
      <c r="J329" s="222">
        <f>ROUND(I329*H329,2)</f>
        <v>0</v>
      </c>
      <c r="K329" s="223"/>
      <c r="L329" s="41"/>
      <c r="M329" s="224" t="s">
        <v>1</v>
      </c>
      <c r="N329" s="225" t="s">
        <v>41</v>
      </c>
      <c r="O329" s="88"/>
      <c r="P329" s="226">
        <f>O329*H329</f>
        <v>0</v>
      </c>
      <c r="Q329" s="226">
        <v>0</v>
      </c>
      <c r="R329" s="226">
        <f>Q329*H329</f>
        <v>0</v>
      </c>
      <c r="S329" s="226">
        <v>0</v>
      </c>
      <c r="T329" s="22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8" t="s">
        <v>140</v>
      </c>
      <c r="AT329" s="228" t="s">
        <v>136</v>
      </c>
      <c r="AU329" s="228" t="s">
        <v>86</v>
      </c>
      <c r="AY329" s="14" t="s">
        <v>133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4" t="s">
        <v>84</v>
      </c>
      <c r="BK329" s="229">
        <f>ROUND(I329*H329,2)</f>
        <v>0</v>
      </c>
      <c r="BL329" s="14" t="s">
        <v>140</v>
      </c>
      <c r="BM329" s="228" t="s">
        <v>756</v>
      </c>
    </row>
    <row r="330" s="2" customFormat="1" ht="16.5" customHeight="1">
      <c r="A330" s="35"/>
      <c r="B330" s="36"/>
      <c r="C330" s="216" t="s">
        <v>757</v>
      </c>
      <c r="D330" s="216" t="s">
        <v>136</v>
      </c>
      <c r="E330" s="217" t="s">
        <v>719</v>
      </c>
      <c r="F330" s="218" t="s">
        <v>555</v>
      </c>
      <c r="G330" s="219" t="s">
        <v>720</v>
      </c>
      <c r="H330" s="220">
        <v>1</v>
      </c>
      <c r="I330" s="221"/>
      <c r="J330" s="222">
        <f>ROUND(I330*H330,2)</f>
        <v>0</v>
      </c>
      <c r="K330" s="223"/>
      <c r="L330" s="41"/>
      <c r="M330" s="224" t="s">
        <v>1</v>
      </c>
      <c r="N330" s="225" t="s">
        <v>41</v>
      </c>
      <c r="O330" s="88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8" t="s">
        <v>140</v>
      </c>
      <c r="AT330" s="228" t="s">
        <v>136</v>
      </c>
      <c r="AU330" s="228" t="s">
        <v>86</v>
      </c>
      <c r="AY330" s="14" t="s">
        <v>133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4" t="s">
        <v>84</v>
      </c>
      <c r="BK330" s="229">
        <f>ROUND(I330*H330,2)</f>
        <v>0</v>
      </c>
      <c r="BL330" s="14" t="s">
        <v>140</v>
      </c>
      <c r="BM330" s="228" t="s">
        <v>758</v>
      </c>
    </row>
    <row r="331" s="12" customFormat="1" ht="22.8" customHeight="1">
      <c r="A331" s="12"/>
      <c r="B331" s="200"/>
      <c r="C331" s="201"/>
      <c r="D331" s="202" t="s">
        <v>75</v>
      </c>
      <c r="E331" s="214" t="s">
        <v>759</v>
      </c>
      <c r="F331" s="214" t="s">
        <v>760</v>
      </c>
      <c r="G331" s="201"/>
      <c r="H331" s="201"/>
      <c r="I331" s="204"/>
      <c r="J331" s="215">
        <f>BK331</f>
        <v>0</v>
      </c>
      <c r="K331" s="201"/>
      <c r="L331" s="206"/>
      <c r="M331" s="207"/>
      <c r="N331" s="208"/>
      <c r="O331" s="208"/>
      <c r="P331" s="209">
        <f>SUM(P332:P361)</f>
        <v>0</v>
      </c>
      <c r="Q331" s="208"/>
      <c r="R331" s="209">
        <f>SUM(R332:R361)</f>
        <v>0</v>
      </c>
      <c r="S331" s="208"/>
      <c r="T331" s="210">
        <f>SUM(T332:T361)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1" t="s">
        <v>84</v>
      </c>
      <c r="AT331" s="212" t="s">
        <v>75</v>
      </c>
      <c r="AU331" s="212" t="s">
        <v>84</v>
      </c>
      <c r="AY331" s="211" t="s">
        <v>133</v>
      </c>
      <c r="BK331" s="213">
        <f>SUM(BK332:BK361)</f>
        <v>0</v>
      </c>
    </row>
    <row r="332" s="2" customFormat="1" ht="24.15" customHeight="1">
      <c r="A332" s="35"/>
      <c r="B332" s="36"/>
      <c r="C332" s="216" t="s">
        <v>482</v>
      </c>
      <c r="D332" s="216" t="s">
        <v>136</v>
      </c>
      <c r="E332" s="217" t="s">
        <v>761</v>
      </c>
      <c r="F332" s="218" t="s">
        <v>762</v>
      </c>
      <c r="G332" s="219" t="s">
        <v>139</v>
      </c>
      <c r="H332" s="220">
        <v>1</v>
      </c>
      <c r="I332" s="221"/>
      <c r="J332" s="222">
        <f>ROUND(I332*H332,2)</f>
        <v>0</v>
      </c>
      <c r="K332" s="223"/>
      <c r="L332" s="41"/>
      <c r="M332" s="224" t="s">
        <v>1</v>
      </c>
      <c r="N332" s="225" t="s">
        <v>41</v>
      </c>
      <c r="O332" s="88"/>
      <c r="P332" s="226">
        <f>O332*H332</f>
        <v>0</v>
      </c>
      <c r="Q332" s="226">
        <v>0</v>
      </c>
      <c r="R332" s="226">
        <f>Q332*H332</f>
        <v>0</v>
      </c>
      <c r="S332" s="226">
        <v>0</v>
      </c>
      <c r="T332" s="227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8" t="s">
        <v>140</v>
      </c>
      <c r="AT332" s="228" t="s">
        <v>136</v>
      </c>
      <c r="AU332" s="228" t="s">
        <v>86</v>
      </c>
      <c r="AY332" s="14" t="s">
        <v>133</v>
      </c>
      <c r="BE332" s="229">
        <f>IF(N332="základní",J332,0)</f>
        <v>0</v>
      </c>
      <c r="BF332" s="229">
        <f>IF(N332="snížená",J332,0)</f>
        <v>0</v>
      </c>
      <c r="BG332" s="229">
        <f>IF(N332="zákl. přenesená",J332,0)</f>
        <v>0</v>
      </c>
      <c r="BH332" s="229">
        <f>IF(N332="sníž. přenesená",J332,0)</f>
        <v>0</v>
      </c>
      <c r="BI332" s="229">
        <f>IF(N332="nulová",J332,0)</f>
        <v>0</v>
      </c>
      <c r="BJ332" s="14" t="s">
        <v>84</v>
      </c>
      <c r="BK332" s="229">
        <f>ROUND(I332*H332,2)</f>
        <v>0</v>
      </c>
      <c r="BL332" s="14" t="s">
        <v>140</v>
      </c>
      <c r="BM332" s="228" t="s">
        <v>763</v>
      </c>
    </row>
    <row r="333" s="2" customFormat="1" ht="24.15" customHeight="1">
      <c r="A333" s="35"/>
      <c r="B333" s="36"/>
      <c r="C333" s="216" t="s">
        <v>764</v>
      </c>
      <c r="D333" s="216" t="s">
        <v>136</v>
      </c>
      <c r="E333" s="217" t="s">
        <v>765</v>
      </c>
      <c r="F333" s="218" t="s">
        <v>766</v>
      </c>
      <c r="G333" s="219" t="s">
        <v>139</v>
      </c>
      <c r="H333" s="220">
        <v>2</v>
      </c>
      <c r="I333" s="221"/>
      <c r="J333" s="222">
        <f>ROUND(I333*H333,2)</f>
        <v>0</v>
      </c>
      <c r="K333" s="223"/>
      <c r="L333" s="41"/>
      <c r="M333" s="224" t="s">
        <v>1</v>
      </c>
      <c r="N333" s="225" t="s">
        <v>41</v>
      </c>
      <c r="O333" s="88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8" t="s">
        <v>140</v>
      </c>
      <c r="AT333" s="228" t="s">
        <v>136</v>
      </c>
      <c r="AU333" s="228" t="s">
        <v>86</v>
      </c>
      <c r="AY333" s="14" t="s">
        <v>133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4" t="s">
        <v>84</v>
      </c>
      <c r="BK333" s="229">
        <f>ROUND(I333*H333,2)</f>
        <v>0</v>
      </c>
      <c r="BL333" s="14" t="s">
        <v>140</v>
      </c>
      <c r="BM333" s="228" t="s">
        <v>767</v>
      </c>
    </row>
    <row r="334" s="2" customFormat="1" ht="24.15" customHeight="1">
      <c r="A334" s="35"/>
      <c r="B334" s="36"/>
      <c r="C334" s="216" t="s">
        <v>485</v>
      </c>
      <c r="D334" s="216" t="s">
        <v>136</v>
      </c>
      <c r="E334" s="217" t="s">
        <v>768</v>
      </c>
      <c r="F334" s="218" t="s">
        <v>769</v>
      </c>
      <c r="G334" s="219" t="s">
        <v>139</v>
      </c>
      <c r="H334" s="220">
        <v>1</v>
      </c>
      <c r="I334" s="221"/>
      <c r="J334" s="222">
        <f>ROUND(I334*H334,2)</f>
        <v>0</v>
      </c>
      <c r="K334" s="223"/>
      <c r="L334" s="41"/>
      <c r="M334" s="224" t="s">
        <v>1</v>
      </c>
      <c r="N334" s="225" t="s">
        <v>41</v>
      </c>
      <c r="O334" s="88"/>
      <c r="P334" s="226">
        <f>O334*H334</f>
        <v>0</v>
      </c>
      <c r="Q334" s="226">
        <v>0</v>
      </c>
      <c r="R334" s="226">
        <f>Q334*H334</f>
        <v>0</v>
      </c>
      <c r="S334" s="226">
        <v>0</v>
      </c>
      <c r="T334" s="227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8" t="s">
        <v>140</v>
      </c>
      <c r="AT334" s="228" t="s">
        <v>136</v>
      </c>
      <c r="AU334" s="228" t="s">
        <v>86</v>
      </c>
      <c r="AY334" s="14" t="s">
        <v>133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4" t="s">
        <v>84</v>
      </c>
      <c r="BK334" s="229">
        <f>ROUND(I334*H334,2)</f>
        <v>0</v>
      </c>
      <c r="BL334" s="14" t="s">
        <v>140</v>
      </c>
      <c r="BM334" s="228" t="s">
        <v>770</v>
      </c>
    </row>
    <row r="335" s="2" customFormat="1" ht="24.15" customHeight="1">
      <c r="A335" s="35"/>
      <c r="B335" s="36"/>
      <c r="C335" s="216" t="s">
        <v>771</v>
      </c>
      <c r="D335" s="216" t="s">
        <v>136</v>
      </c>
      <c r="E335" s="217" t="s">
        <v>772</v>
      </c>
      <c r="F335" s="218" t="s">
        <v>773</v>
      </c>
      <c r="G335" s="219" t="s">
        <v>139</v>
      </c>
      <c r="H335" s="220">
        <v>1</v>
      </c>
      <c r="I335" s="221"/>
      <c r="J335" s="222">
        <f>ROUND(I335*H335,2)</f>
        <v>0</v>
      </c>
      <c r="K335" s="223"/>
      <c r="L335" s="41"/>
      <c r="M335" s="224" t="s">
        <v>1</v>
      </c>
      <c r="N335" s="225" t="s">
        <v>41</v>
      </c>
      <c r="O335" s="88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8" t="s">
        <v>140</v>
      </c>
      <c r="AT335" s="228" t="s">
        <v>136</v>
      </c>
      <c r="AU335" s="228" t="s">
        <v>86</v>
      </c>
      <c r="AY335" s="14" t="s">
        <v>133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4" t="s">
        <v>84</v>
      </c>
      <c r="BK335" s="229">
        <f>ROUND(I335*H335,2)</f>
        <v>0</v>
      </c>
      <c r="BL335" s="14" t="s">
        <v>140</v>
      </c>
      <c r="BM335" s="228" t="s">
        <v>774</v>
      </c>
    </row>
    <row r="336" s="2" customFormat="1" ht="21.75" customHeight="1">
      <c r="A336" s="35"/>
      <c r="B336" s="36"/>
      <c r="C336" s="216" t="s">
        <v>489</v>
      </c>
      <c r="D336" s="216" t="s">
        <v>136</v>
      </c>
      <c r="E336" s="217" t="s">
        <v>775</v>
      </c>
      <c r="F336" s="218" t="s">
        <v>776</v>
      </c>
      <c r="G336" s="219" t="s">
        <v>139</v>
      </c>
      <c r="H336" s="220">
        <v>2</v>
      </c>
      <c r="I336" s="221"/>
      <c r="J336" s="222">
        <f>ROUND(I336*H336,2)</f>
        <v>0</v>
      </c>
      <c r="K336" s="223"/>
      <c r="L336" s="41"/>
      <c r="M336" s="224" t="s">
        <v>1</v>
      </c>
      <c r="N336" s="225" t="s">
        <v>41</v>
      </c>
      <c r="O336" s="88"/>
      <c r="P336" s="226">
        <f>O336*H336</f>
        <v>0</v>
      </c>
      <c r="Q336" s="226">
        <v>0</v>
      </c>
      <c r="R336" s="226">
        <f>Q336*H336</f>
        <v>0</v>
      </c>
      <c r="S336" s="226">
        <v>0</v>
      </c>
      <c r="T336" s="227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8" t="s">
        <v>140</v>
      </c>
      <c r="AT336" s="228" t="s">
        <v>136</v>
      </c>
      <c r="AU336" s="228" t="s">
        <v>86</v>
      </c>
      <c r="AY336" s="14" t="s">
        <v>133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4" t="s">
        <v>84</v>
      </c>
      <c r="BK336" s="229">
        <f>ROUND(I336*H336,2)</f>
        <v>0</v>
      </c>
      <c r="BL336" s="14" t="s">
        <v>140</v>
      </c>
      <c r="BM336" s="228" t="s">
        <v>777</v>
      </c>
    </row>
    <row r="337" s="2" customFormat="1" ht="33" customHeight="1">
      <c r="A337" s="35"/>
      <c r="B337" s="36"/>
      <c r="C337" s="216" t="s">
        <v>778</v>
      </c>
      <c r="D337" s="216" t="s">
        <v>136</v>
      </c>
      <c r="E337" s="217" t="s">
        <v>779</v>
      </c>
      <c r="F337" s="218" t="s">
        <v>780</v>
      </c>
      <c r="G337" s="219" t="s">
        <v>139</v>
      </c>
      <c r="H337" s="220">
        <v>4</v>
      </c>
      <c r="I337" s="221"/>
      <c r="J337" s="222">
        <f>ROUND(I337*H337,2)</f>
        <v>0</v>
      </c>
      <c r="K337" s="223"/>
      <c r="L337" s="41"/>
      <c r="M337" s="224" t="s">
        <v>1</v>
      </c>
      <c r="N337" s="225" t="s">
        <v>41</v>
      </c>
      <c r="O337" s="88"/>
      <c r="P337" s="226">
        <f>O337*H337</f>
        <v>0</v>
      </c>
      <c r="Q337" s="226">
        <v>0</v>
      </c>
      <c r="R337" s="226">
        <f>Q337*H337</f>
        <v>0</v>
      </c>
      <c r="S337" s="226">
        <v>0</v>
      </c>
      <c r="T337" s="22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8" t="s">
        <v>140</v>
      </c>
      <c r="AT337" s="228" t="s">
        <v>136</v>
      </c>
      <c r="AU337" s="228" t="s">
        <v>86</v>
      </c>
      <c r="AY337" s="14" t="s">
        <v>133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4" t="s">
        <v>84</v>
      </c>
      <c r="BK337" s="229">
        <f>ROUND(I337*H337,2)</f>
        <v>0</v>
      </c>
      <c r="BL337" s="14" t="s">
        <v>140</v>
      </c>
      <c r="BM337" s="228" t="s">
        <v>781</v>
      </c>
    </row>
    <row r="338" s="2" customFormat="1" ht="16.5" customHeight="1">
      <c r="A338" s="35"/>
      <c r="B338" s="36"/>
      <c r="C338" s="216" t="s">
        <v>492</v>
      </c>
      <c r="D338" s="216" t="s">
        <v>136</v>
      </c>
      <c r="E338" s="217" t="s">
        <v>782</v>
      </c>
      <c r="F338" s="218" t="s">
        <v>783</v>
      </c>
      <c r="G338" s="219" t="s">
        <v>139</v>
      </c>
      <c r="H338" s="220">
        <v>1</v>
      </c>
      <c r="I338" s="221"/>
      <c r="J338" s="222">
        <f>ROUND(I338*H338,2)</f>
        <v>0</v>
      </c>
      <c r="K338" s="223"/>
      <c r="L338" s="41"/>
      <c r="M338" s="224" t="s">
        <v>1</v>
      </c>
      <c r="N338" s="225" t="s">
        <v>41</v>
      </c>
      <c r="O338" s="88"/>
      <c r="P338" s="226">
        <f>O338*H338</f>
        <v>0</v>
      </c>
      <c r="Q338" s="226">
        <v>0</v>
      </c>
      <c r="R338" s="226">
        <f>Q338*H338</f>
        <v>0</v>
      </c>
      <c r="S338" s="226">
        <v>0</v>
      </c>
      <c r="T338" s="227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8" t="s">
        <v>140</v>
      </c>
      <c r="AT338" s="228" t="s">
        <v>136</v>
      </c>
      <c r="AU338" s="228" t="s">
        <v>86</v>
      </c>
      <c r="AY338" s="14" t="s">
        <v>133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4" t="s">
        <v>84</v>
      </c>
      <c r="BK338" s="229">
        <f>ROUND(I338*H338,2)</f>
        <v>0</v>
      </c>
      <c r="BL338" s="14" t="s">
        <v>140</v>
      </c>
      <c r="BM338" s="228" t="s">
        <v>784</v>
      </c>
    </row>
    <row r="339" s="2" customFormat="1" ht="16.5" customHeight="1">
      <c r="A339" s="35"/>
      <c r="B339" s="36"/>
      <c r="C339" s="216" t="s">
        <v>785</v>
      </c>
      <c r="D339" s="216" t="s">
        <v>136</v>
      </c>
      <c r="E339" s="217" t="s">
        <v>786</v>
      </c>
      <c r="F339" s="218" t="s">
        <v>787</v>
      </c>
      <c r="G339" s="219" t="s">
        <v>139</v>
      </c>
      <c r="H339" s="220">
        <v>1</v>
      </c>
      <c r="I339" s="221"/>
      <c r="J339" s="222">
        <f>ROUND(I339*H339,2)</f>
        <v>0</v>
      </c>
      <c r="K339" s="223"/>
      <c r="L339" s="41"/>
      <c r="M339" s="224" t="s">
        <v>1</v>
      </c>
      <c r="N339" s="225" t="s">
        <v>41</v>
      </c>
      <c r="O339" s="88"/>
      <c r="P339" s="226">
        <f>O339*H339</f>
        <v>0</v>
      </c>
      <c r="Q339" s="226">
        <v>0</v>
      </c>
      <c r="R339" s="226">
        <f>Q339*H339</f>
        <v>0</v>
      </c>
      <c r="S339" s="226">
        <v>0</v>
      </c>
      <c r="T339" s="22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8" t="s">
        <v>140</v>
      </c>
      <c r="AT339" s="228" t="s">
        <v>136</v>
      </c>
      <c r="AU339" s="228" t="s">
        <v>86</v>
      </c>
      <c r="AY339" s="14" t="s">
        <v>133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4" t="s">
        <v>84</v>
      </c>
      <c r="BK339" s="229">
        <f>ROUND(I339*H339,2)</f>
        <v>0</v>
      </c>
      <c r="BL339" s="14" t="s">
        <v>140</v>
      </c>
      <c r="BM339" s="228" t="s">
        <v>788</v>
      </c>
    </row>
    <row r="340" s="2" customFormat="1" ht="24.15" customHeight="1">
      <c r="A340" s="35"/>
      <c r="B340" s="36"/>
      <c r="C340" s="216" t="s">
        <v>496</v>
      </c>
      <c r="D340" s="216" t="s">
        <v>136</v>
      </c>
      <c r="E340" s="217" t="s">
        <v>789</v>
      </c>
      <c r="F340" s="218" t="s">
        <v>790</v>
      </c>
      <c r="G340" s="219" t="s">
        <v>139</v>
      </c>
      <c r="H340" s="220">
        <v>1</v>
      </c>
      <c r="I340" s="221"/>
      <c r="J340" s="222">
        <f>ROUND(I340*H340,2)</f>
        <v>0</v>
      </c>
      <c r="K340" s="223"/>
      <c r="L340" s="41"/>
      <c r="M340" s="224" t="s">
        <v>1</v>
      </c>
      <c r="N340" s="225" t="s">
        <v>41</v>
      </c>
      <c r="O340" s="88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8" t="s">
        <v>140</v>
      </c>
      <c r="AT340" s="228" t="s">
        <v>136</v>
      </c>
      <c r="AU340" s="228" t="s">
        <v>86</v>
      </c>
      <c r="AY340" s="14" t="s">
        <v>133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4" t="s">
        <v>84</v>
      </c>
      <c r="BK340" s="229">
        <f>ROUND(I340*H340,2)</f>
        <v>0</v>
      </c>
      <c r="BL340" s="14" t="s">
        <v>140</v>
      </c>
      <c r="BM340" s="228" t="s">
        <v>791</v>
      </c>
    </row>
    <row r="341" s="2" customFormat="1" ht="24.15" customHeight="1">
      <c r="A341" s="35"/>
      <c r="B341" s="36"/>
      <c r="C341" s="216" t="s">
        <v>792</v>
      </c>
      <c r="D341" s="216" t="s">
        <v>136</v>
      </c>
      <c r="E341" s="217" t="s">
        <v>793</v>
      </c>
      <c r="F341" s="218" t="s">
        <v>794</v>
      </c>
      <c r="G341" s="219" t="s">
        <v>139</v>
      </c>
      <c r="H341" s="220">
        <v>1</v>
      </c>
      <c r="I341" s="221"/>
      <c r="J341" s="222">
        <f>ROUND(I341*H341,2)</f>
        <v>0</v>
      </c>
      <c r="K341" s="223"/>
      <c r="L341" s="41"/>
      <c r="M341" s="224" t="s">
        <v>1</v>
      </c>
      <c r="N341" s="225" t="s">
        <v>41</v>
      </c>
      <c r="O341" s="88"/>
      <c r="P341" s="226">
        <f>O341*H341</f>
        <v>0</v>
      </c>
      <c r="Q341" s="226">
        <v>0</v>
      </c>
      <c r="R341" s="226">
        <f>Q341*H341</f>
        <v>0</v>
      </c>
      <c r="S341" s="226">
        <v>0</v>
      </c>
      <c r="T341" s="22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8" t="s">
        <v>140</v>
      </c>
      <c r="AT341" s="228" t="s">
        <v>136</v>
      </c>
      <c r="AU341" s="228" t="s">
        <v>86</v>
      </c>
      <c r="AY341" s="14" t="s">
        <v>133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4" t="s">
        <v>84</v>
      </c>
      <c r="BK341" s="229">
        <f>ROUND(I341*H341,2)</f>
        <v>0</v>
      </c>
      <c r="BL341" s="14" t="s">
        <v>140</v>
      </c>
      <c r="BM341" s="228" t="s">
        <v>795</v>
      </c>
    </row>
    <row r="342" s="2" customFormat="1" ht="24.15" customHeight="1">
      <c r="A342" s="35"/>
      <c r="B342" s="36"/>
      <c r="C342" s="216" t="s">
        <v>499</v>
      </c>
      <c r="D342" s="216" t="s">
        <v>136</v>
      </c>
      <c r="E342" s="217" t="s">
        <v>796</v>
      </c>
      <c r="F342" s="218" t="s">
        <v>797</v>
      </c>
      <c r="G342" s="219" t="s">
        <v>139</v>
      </c>
      <c r="H342" s="220">
        <v>1</v>
      </c>
      <c r="I342" s="221"/>
      <c r="J342" s="222">
        <f>ROUND(I342*H342,2)</f>
        <v>0</v>
      </c>
      <c r="K342" s="223"/>
      <c r="L342" s="41"/>
      <c r="M342" s="224" t="s">
        <v>1</v>
      </c>
      <c r="N342" s="225" t="s">
        <v>41</v>
      </c>
      <c r="O342" s="88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8" t="s">
        <v>140</v>
      </c>
      <c r="AT342" s="228" t="s">
        <v>136</v>
      </c>
      <c r="AU342" s="228" t="s">
        <v>86</v>
      </c>
      <c r="AY342" s="14" t="s">
        <v>133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4" t="s">
        <v>84</v>
      </c>
      <c r="BK342" s="229">
        <f>ROUND(I342*H342,2)</f>
        <v>0</v>
      </c>
      <c r="BL342" s="14" t="s">
        <v>140</v>
      </c>
      <c r="BM342" s="228" t="s">
        <v>798</v>
      </c>
    </row>
    <row r="343" s="2" customFormat="1" ht="24.15" customHeight="1">
      <c r="A343" s="35"/>
      <c r="B343" s="36"/>
      <c r="C343" s="216" t="s">
        <v>799</v>
      </c>
      <c r="D343" s="216" t="s">
        <v>136</v>
      </c>
      <c r="E343" s="217" t="s">
        <v>800</v>
      </c>
      <c r="F343" s="218" t="s">
        <v>801</v>
      </c>
      <c r="G343" s="219" t="s">
        <v>139</v>
      </c>
      <c r="H343" s="220">
        <v>2</v>
      </c>
      <c r="I343" s="221"/>
      <c r="J343" s="222">
        <f>ROUND(I343*H343,2)</f>
        <v>0</v>
      </c>
      <c r="K343" s="223"/>
      <c r="L343" s="41"/>
      <c r="M343" s="224" t="s">
        <v>1</v>
      </c>
      <c r="N343" s="225" t="s">
        <v>41</v>
      </c>
      <c r="O343" s="88"/>
      <c r="P343" s="226">
        <f>O343*H343</f>
        <v>0</v>
      </c>
      <c r="Q343" s="226">
        <v>0</v>
      </c>
      <c r="R343" s="226">
        <f>Q343*H343</f>
        <v>0</v>
      </c>
      <c r="S343" s="226">
        <v>0</v>
      </c>
      <c r="T343" s="22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8" t="s">
        <v>140</v>
      </c>
      <c r="AT343" s="228" t="s">
        <v>136</v>
      </c>
      <c r="AU343" s="228" t="s">
        <v>86</v>
      </c>
      <c r="AY343" s="14" t="s">
        <v>133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4" t="s">
        <v>84</v>
      </c>
      <c r="BK343" s="229">
        <f>ROUND(I343*H343,2)</f>
        <v>0</v>
      </c>
      <c r="BL343" s="14" t="s">
        <v>140</v>
      </c>
      <c r="BM343" s="228" t="s">
        <v>802</v>
      </c>
    </row>
    <row r="344" s="2" customFormat="1" ht="24.15" customHeight="1">
      <c r="A344" s="35"/>
      <c r="B344" s="36"/>
      <c r="C344" s="216" t="s">
        <v>503</v>
      </c>
      <c r="D344" s="216" t="s">
        <v>136</v>
      </c>
      <c r="E344" s="217" t="s">
        <v>803</v>
      </c>
      <c r="F344" s="218" t="s">
        <v>804</v>
      </c>
      <c r="G344" s="219" t="s">
        <v>139</v>
      </c>
      <c r="H344" s="220">
        <v>4</v>
      </c>
      <c r="I344" s="221"/>
      <c r="J344" s="222">
        <f>ROUND(I344*H344,2)</f>
        <v>0</v>
      </c>
      <c r="K344" s="223"/>
      <c r="L344" s="41"/>
      <c r="M344" s="224" t="s">
        <v>1</v>
      </c>
      <c r="N344" s="225" t="s">
        <v>41</v>
      </c>
      <c r="O344" s="88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8" t="s">
        <v>140</v>
      </c>
      <c r="AT344" s="228" t="s">
        <v>136</v>
      </c>
      <c r="AU344" s="228" t="s">
        <v>86</v>
      </c>
      <c r="AY344" s="14" t="s">
        <v>133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4" t="s">
        <v>84</v>
      </c>
      <c r="BK344" s="229">
        <f>ROUND(I344*H344,2)</f>
        <v>0</v>
      </c>
      <c r="BL344" s="14" t="s">
        <v>140</v>
      </c>
      <c r="BM344" s="228" t="s">
        <v>805</v>
      </c>
    </row>
    <row r="345" s="2" customFormat="1" ht="24.15" customHeight="1">
      <c r="A345" s="35"/>
      <c r="B345" s="36"/>
      <c r="C345" s="216" t="s">
        <v>806</v>
      </c>
      <c r="D345" s="216" t="s">
        <v>136</v>
      </c>
      <c r="E345" s="217" t="s">
        <v>807</v>
      </c>
      <c r="F345" s="218" t="s">
        <v>808</v>
      </c>
      <c r="G345" s="219" t="s">
        <v>139</v>
      </c>
      <c r="H345" s="220">
        <v>1</v>
      </c>
      <c r="I345" s="221"/>
      <c r="J345" s="222">
        <f>ROUND(I345*H345,2)</f>
        <v>0</v>
      </c>
      <c r="K345" s="223"/>
      <c r="L345" s="41"/>
      <c r="M345" s="224" t="s">
        <v>1</v>
      </c>
      <c r="N345" s="225" t="s">
        <v>41</v>
      </c>
      <c r="O345" s="88"/>
      <c r="P345" s="226">
        <f>O345*H345</f>
        <v>0</v>
      </c>
      <c r="Q345" s="226">
        <v>0</v>
      </c>
      <c r="R345" s="226">
        <f>Q345*H345</f>
        <v>0</v>
      </c>
      <c r="S345" s="226">
        <v>0</v>
      </c>
      <c r="T345" s="22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8" t="s">
        <v>140</v>
      </c>
      <c r="AT345" s="228" t="s">
        <v>136</v>
      </c>
      <c r="AU345" s="228" t="s">
        <v>86</v>
      </c>
      <c r="AY345" s="14" t="s">
        <v>133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4" t="s">
        <v>84</v>
      </c>
      <c r="BK345" s="229">
        <f>ROUND(I345*H345,2)</f>
        <v>0</v>
      </c>
      <c r="BL345" s="14" t="s">
        <v>140</v>
      </c>
      <c r="BM345" s="228" t="s">
        <v>809</v>
      </c>
    </row>
    <row r="346" s="2" customFormat="1" ht="24.15" customHeight="1">
      <c r="A346" s="35"/>
      <c r="B346" s="36"/>
      <c r="C346" s="216" t="s">
        <v>506</v>
      </c>
      <c r="D346" s="216" t="s">
        <v>136</v>
      </c>
      <c r="E346" s="217" t="s">
        <v>810</v>
      </c>
      <c r="F346" s="218" t="s">
        <v>811</v>
      </c>
      <c r="G346" s="219" t="s">
        <v>139</v>
      </c>
      <c r="H346" s="220">
        <v>1</v>
      </c>
      <c r="I346" s="221"/>
      <c r="J346" s="222">
        <f>ROUND(I346*H346,2)</f>
        <v>0</v>
      </c>
      <c r="K346" s="223"/>
      <c r="L346" s="41"/>
      <c r="M346" s="224" t="s">
        <v>1</v>
      </c>
      <c r="N346" s="225" t="s">
        <v>41</v>
      </c>
      <c r="O346" s="88"/>
      <c r="P346" s="226">
        <f>O346*H346</f>
        <v>0</v>
      </c>
      <c r="Q346" s="226">
        <v>0</v>
      </c>
      <c r="R346" s="226">
        <f>Q346*H346</f>
        <v>0</v>
      </c>
      <c r="S346" s="226">
        <v>0</v>
      </c>
      <c r="T346" s="227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8" t="s">
        <v>140</v>
      </c>
      <c r="AT346" s="228" t="s">
        <v>136</v>
      </c>
      <c r="AU346" s="228" t="s">
        <v>86</v>
      </c>
      <c r="AY346" s="14" t="s">
        <v>133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4" t="s">
        <v>84</v>
      </c>
      <c r="BK346" s="229">
        <f>ROUND(I346*H346,2)</f>
        <v>0</v>
      </c>
      <c r="BL346" s="14" t="s">
        <v>140</v>
      </c>
      <c r="BM346" s="228" t="s">
        <v>812</v>
      </c>
    </row>
    <row r="347" s="2" customFormat="1" ht="24.15" customHeight="1">
      <c r="A347" s="35"/>
      <c r="B347" s="36"/>
      <c r="C347" s="216" t="s">
        <v>813</v>
      </c>
      <c r="D347" s="216" t="s">
        <v>136</v>
      </c>
      <c r="E347" s="217" t="s">
        <v>814</v>
      </c>
      <c r="F347" s="218" t="s">
        <v>815</v>
      </c>
      <c r="G347" s="219" t="s">
        <v>139</v>
      </c>
      <c r="H347" s="220">
        <v>4</v>
      </c>
      <c r="I347" s="221"/>
      <c r="J347" s="222">
        <f>ROUND(I347*H347,2)</f>
        <v>0</v>
      </c>
      <c r="K347" s="223"/>
      <c r="L347" s="41"/>
      <c r="M347" s="224" t="s">
        <v>1</v>
      </c>
      <c r="N347" s="225" t="s">
        <v>41</v>
      </c>
      <c r="O347" s="88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8" t="s">
        <v>140</v>
      </c>
      <c r="AT347" s="228" t="s">
        <v>136</v>
      </c>
      <c r="AU347" s="228" t="s">
        <v>86</v>
      </c>
      <c r="AY347" s="14" t="s">
        <v>133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4" t="s">
        <v>84</v>
      </c>
      <c r="BK347" s="229">
        <f>ROUND(I347*H347,2)</f>
        <v>0</v>
      </c>
      <c r="BL347" s="14" t="s">
        <v>140</v>
      </c>
      <c r="BM347" s="228" t="s">
        <v>816</v>
      </c>
    </row>
    <row r="348" s="2" customFormat="1" ht="24.15" customHeight="1">
      <c r="A348" s="35"/>
      <c r="B348" s="36"/>
      <c r="C348" s="216" t="s">
        <v>510</v>
      </c>
      <c r="D348" s="216" t="s">
        <v>136</v>
      </c>
      <c r="E348" s="217" t="s">
        <v>817</v>
      </c>
      <c r="F348" s="218" t="s">
        <v>818</v>
      </c>
      <c r="G348" s="219" t="s">
        <v>139</v>
      </c>
      <c r="H348" s="220">
        <v>1</v>
      </c>
      <c r="I348" s="221"/>
      <c r="J348" s="222">
        <f>ROUND(I348*H348,2)</f>
        <v>0</v>
      </c>
      <c r="K348" s="223"/>
      <c r="L348" s="41"/>
      <c r="M348" s="224" t="s">
        <v>1</v>
      </c>
      <c r="N348" s="225" t="s">
        <v>41</v>
      </c>
      <c r="O348" s="88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8" t="s">
        <v>140</v>
      </c>
      <c r="AT348" s="228" t="s">
        <v>136</v>
      </c>
      <c r="AU348" s="228" t="s">
        <v>86</v>
      </c>
      <c r="AY348" s="14" t="s">
        <v>133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4" t="s">
        <v>84</v>
      </c>
      <c r="BK348" s="229">
        <f>ROUND(I348*H348,2)</f>
        <v>0</v>
      </c>
      <c r="BL348" s="14" t="s">
        <v>140</v>
      </c>
      <c r="BM348" s="228" t="s">
        <v>819</v>
      </c>
    </row>
    <row r="349" s="2" customFormat="1" ht="24.15" customHeight="1">
      <c r="A349" s="35"/>
      <c r="B349" s="36"/>
      <c r="C349" s="216" t="s">
        <v>820</v>
      </c>
      <c r="D349" s="216" t="s">
        <v>136</v>
      </c>
      <c r="E349" s="217" t="s">
        <v>821</v>
      </c>
      <c r="F349" s="218" t="s">
        <v>822</v>
      </c>
      <c r="G349" s="219" t="s">
        <v>139</v>
      </c>
      <c r="H349" s="220">
        <v>1</v>
      </c>
      <c r="I349" s="221"/>
      <c r="J349" s="222">
        <f>ROUND(I349*H349,2)</f>
        <v>0</v>
      </c>
      <c r="K349" s="223"/>
      <c r="L349" s="41"/>
      <c r="M349" s="224" t="s">
        <v>1</v>
      </c>
      <c r="N349" s="225" t="s">
        <v>41</v>
      </c>
      <c r="O349" s="88"/>
      <c r="P349" s="226">
        <f>O349*H349</f>
        <v>0</v>
      </c>
      <c r="Q349" s="226">
        <v>0</v>
      </c>
      <c r="R349" s="226">
        <f>Q349*H349</f>
        <v>0</v>
      </c>
      <c r="S349" s="226">
        <v>0</v>
      </c>
      <c r="T349" s="227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8" t="s">
        <v>140</v>
      </c>
      <c r="AT349" s="228" t="s">
        <v>136</v>
      </c>
      <c r="AU349" s="228" t="s">
        <v>86</v>
      </c>
      <c r="AY349" s="14" t="s">
        <v>133</v>
      </c>
      <c r="BE349" s="229">
        <f>IF(N349="základní",J349,0)</f>
        <v>0</v>
      </c>
      <c r="BF349" s="229">
        <f>IF(N349="snížená",J349,0)</f>
        <v>0</v>
      </c>
      <c r="BG349" s="229">
        <f>IF(N349="zákl. přenesená",J349,0)</f>
        <v>0</v>
      </c>
      <c r="BH349" s="229">
        <f>IF(N349="sníž. přenesená",J349,0)</f>
        <v>0</v>
      </c>
      <c r="BI349" s="229">
        <f>IF(N349="nulová",J349,0)</f>
        <v>0</v>
      </c>
      <c r="BJ349" s="14" t="s">
        <v>84</v>
      </c>
      <c r="BK349" s="229">
        <f>ROUND(I349*H349,2)</f>
        <v>0</v>
      </c>
      <c r="BL349" s="14" t="s">
        <v>140</v>
      </c>
      <c r="BM349" s="228" t="s">
        <v>823</v>
      </c>
    </row>
    <row r="350" s="2" customFormat="1" ht="24.15" customHeight="1">
      <c r="A350" s="35"/>
      <c r="B350" s="36"/>
      <c r="C350" s="216" t="s">
        <v>513</v>
      </c>
      <c r="D350" s="216" t="s">
        <v>136</v>
      </c>
      <c r="E350" s="217" t="s">
        <v>824</v>
      </c>
      <c r="F350" s="218" t="s">
        <v>825</v>
      </c>
      <c r="G350" s="219" t="s">
        <v>139</v>
      </c>
      <c r="H350" s="220">
        <v>1</v>
      </c>
      <c r="I350" s="221"/>
      <c r="J350" s="222">
        <f>ROUND(I350*H350,2)</f>
        <v>0</v>
      </c>
      <c r="K350" s="223"/>
      <c r="L350" s="41"/>
      <c r="M350" s="224" t="s">
        <v>1</v>
      </c>
      <c r="N350" s="225" t="s">
        <v>41</v>
      </c>
      <c r="O350" s="88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8" t="s">
        <v>140</v>
      </c>
      <c r="AT350" s="228" t="s">
        <v>136</v>
      </c>
      <c r="AU350" s="228" t="s">
        <v>86</v>
      </c>
      <c r="AY350" s="14" t="s">
        <v>133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4" t="s">
        <v>84</v>
      </c>
      <c r="BK350" s="229">
        <f>ROUND(I350*H350,2)</f>
        <v>0</v>
      </c>
      <c r="BL350" s="14" t="s">
        <v>140</v>
      </c>
      <c r="BM350" s="228" t="s">
        <v>826</v>
      </c>
    </row>
    <row r="351" s="2" customFormat="1" ht="24.15" customHeight="1">
      <c r="A351" s="35"/>
      <c r="B351" s="36"/>
      <c r="C351" s="216" t="s">
        <v>827</v>
      </c>
      <c r="D351" s="216" t="s">
        <v>136</v>
      </c>
      <c r="E351" s="217" t="s">
        <v>828</v>
      </c>
      <c r="F351" s="218" t="s">
        <v>829</v>
      </c>
      <c r="G351" s="219" t="s">
        <v>139</v>
      </c>
      <c r="H351" s="220">
        <v>1</v>
      </c>
      <c r="I351" s="221"/>
      <c r="J351" s="222">
        <f>ROUND(I351*H351,2)</f>
        <v>0</v>
      </c>
      <c r="K351" s="223"/>
      <c r="L351" s="41"/>
      <c r="M351" s="224" t="s">
        <v>1</v>
      </c>
      <c r="N351" s="225" t="s">
        <v>41</v>
      </c>
      <c r="O351" s="88"/>
      <c r="P351" s="226">
        <f>O351*H351</f>
        <v>0</v>
      </c>
      <c r="Q351" s="226">
        <v>0</v>
      </c>
      <c r="R351" s="226">
        <f>Q351*H351</f>
        <v>0</v>
      </c>
      <c r="S351" s="226">
        <v>0</v>
      </c>
      <c r="T351" s="227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8" t="s">
        <v>140</v>
      </c>
      <c r="AT351" s="228" t="s">
        <v>136</v>
      </c>
      <c r="AU351" s="228" t="s">
        <v>86</v>
      </c>
      <c r="AY351" s="14" t="s">
        <v>133</v>
      </c>
      <c r="BE351" s="229">
        <f>IF(N351="základní",J351,0)</f>
        <v>0</v>
      </c>
      <c r="BF351" s="229">
        <f>IF(N351="snížená",J351,0)</f>
        <v>0</v>
      </c>
      <c r="BG351" s="229">
        <f>IF(N351="zákl. přenesená",J351,0)</f>
        <v>0</v>
      </c>
      <c r="BH351" s="229">
        <f>IF(N351="sníž. přenesená",J351,0)</f>
        <v>0</v>
      </c>
      <c r="BI351" s="229">
        <f>IF(N351="nulová",J351,0)</f>
        <v>0</v>
      </c>
      <c r="BJ351" s="14" t="s">
        <v>84</v>
      </c>
      <c r="BK351" s="229">
        <f>ROUND(I351*H351,2)</f>
        <v>0</v>
      </c>
      <c r="BL351" s="14" t="s">
        <v>140</v>
      </c>
      <c r="BM351" s="228" t="s">
        <v>830</v>
      </c>
    </row>
    <row r="352" s="2" customFormat="1" ht="24.15" customHeight="1">
      <c r="A352" s="35"/>
      <c r="B352" s="36"/>
      <c r="C352" s="216" t="s">
        <v>517</v>
      </c>
      <c r="D352" s="216" t="s">
        <v>136</v>
      </c>
      <c r="E352" s="217" t="s">
        <v>831</v>
      </c>
      <c r="F352" s="218" t="s">
        <v>832</v>
      </c>
      <c r="G352" s="219" t="s">
        <v>139</v>
      </c>
      <c r="H352" s="220">
        <v>1</v>
      </c>
      <c r="I352" s="221"/>
      <c r="J352" s="222">
        <f>ROUND(I352*H352,2)</f>
        <v>0</v>
      </c>
      <c r="K352" s="223"/>
      <c r="L352" s="41"/>
      <c r="M352" s="224" t="s">
        <v>1</v>
      </c>
      <c r="N352" s="225" t="s">
        <v>41</v>
      </c>
      <c r="O352" s="88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8" t="s">
        <v>140</v>
      </c>
      <c r="AT352" s="228" t="s">
        <v>136</v>
      </c>
      <c r="AU352" s="228" t="s">
        <v>86</v>
      </c>
      <c r="AY352" s="14" t="s">
        <v>133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4" t="s">
        <v>84</v>
      </c>
      <c r="BK352" s="229">
        <f>ROUND(I352*H352,2)</f>
        <v>0</v>
      </c>
      <c r="BL352" s="14" t="s">
        <v>140</v>
      </c>
      <c r="BM352" s="228" t="s">
        <v>833</v>
      </c>
    </row>
    <row r="353" s="2" customFormat="1" ht="24.15" customHeight="1">
      <c r="A353" s="35"/>
      <c r="B353" s="36"/>
      <c r="C353" s="216" t="s">
        <v>834</v>
      </c>
      <c r="D353" s="216" t="s">
        <v>136</v>
      </c>
      <c r="E353" s="217" t="s">
        <v>835</v>
      </c>
      <c r="F353" s="218" t="s">
        <v>836</v>
      </c>
      <c r="G353" s="219" t="s">
        <v>139</v>
      </c>
      <c r="H353" s="220">
        <v>2</v>
      </c>
      <c r="I353" s="221"/>
      <c r="J353" s="222">
        <f>ROUND(I353*H353,2)</f>
        <v>0</v>
      </c>
      <c r="K353" s="223"/>
      <c r="L353" s="41"/>
      <c r="M353" s="224" t="s">
        <v>1</v>
      </c>
      <c r="N353" s="225" t="s">
        <v>41</v>
      </c>
      <c r="O353" s="88"/>
      <c r="P353" s="226">
        <f>O353*H353</f>
        <v>0</v>
      </c>
      <c r="Q353" s="226">
        <v>0</v>
      </c>
      <c r="R353" s="226">
        <f>Q353*H353</f>
        <v>0</v>
      </c>
      <c r="S353" s="226">
        <v>0</v>
      </c>
      <c r="T353" s="22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8" t="s">
        <v>140</v>
      </c>
      <c r="AT353" s="228" t="s">
        <v>136</v>
      </c>
      <c r="AU353" s="228" t="s">
        <v>86</v>
      </c>
      <c r="AY353" s="14" t="s">
        <v>133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4" t="s">
        <v>84</v>
      </c>
      <c r="BK353" s="229">
        <f>ROUND(I353*H353,2)</f>
        <v>0</v>
      </c>
      <c r="BL353" s="14" t="s">
        <v>140</v>
      </c>
      <c r="BM353" s="228" t="s">
        <v>837</v>
      </c>
    </row>
    <row r="354" s="2" customFormat="1" ht="24.15" customHeight="1">
      <c r="A354" s="35"/>
      <c r="B354" s="36"/>
      <c r="C354" s="216" t="s">
        <v>520</v>
      </c>
      <c r="D354" s="216" t="s">
        <v>136</v>
      </c>
      <c r="E354" s="217" t="s">
        <v>838</v>
      </c>
      <c r="F354" s="218" t="s">
        <v>839</v>
      </c>
      <c r="G354" s="219" t="s">
        <v>139</v>
      </c>
      <c r="H354" s="220">
        <v>2</v>
      </c>
      <c r="I354" s="221"/>
      <c r="J354" s="222">
        <f>ROUND(I354*H354,2)</f>
        <v>0</v>
      </c>
      <c r="K354" s="223"/>
      <c r="L354" s="41"/>
      <c r="M354" s="224" t="s">
        <v>1</v>
      </c>
      <c r="N354" s="225" t="s">
        <v>41</v>
      </c>
      <c r="O354" s="88"/>
      <c r="P354" s="226">
        <f>O354*H354</f>
        <v>0</v>
      </c>
      <c r="Q354" s="226">
        <v>0</v>
      </c>
      <c r="R354" s="226">
        <f>Q354*H354</f>
        <v>0</v>
      </c>
      <c r="S354" s="226">
        <v>0</v>
      </c>
      <c r="T354" s="22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8" t="s">
        <v>140</v>
      </c>
      <c r="AT354" s="228" t="s">
        <v>136</v>
      </c>
      <c r="AU354" s="228" t="s">
        <v>86</v>
      </c>
      <c r="AY354" s="14" t="s">
        <v>133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4" t="s">
        <v>84</v>
      </c>
      <c r="BK354" s="229">
        <f>ROUND(I354*H354,2)</f>
        <v>0</v>
      </c>
      <c r="BL354" s="14" t="s">
        <v>140</v>
      </c>
      <c r="BM354" s="228" t="s">
        <v>840</v>
      </c>
    </row>
    <row r="355" s="2" customFormat="1" ht="24.15" customHeight="1">
      <c r="A355" s="35"/>
      <c r="B355" s="36"/>
      <c r="C355" s="216" t="s">
        <v>841</v>
      </c>
      <c r="D355" s="216" t="s">
        <v>136</v>
      </c>
      <c r="E355" s="217" t="s">
        <v>842</v>
      </c>
      <c r="F355" s="218" t="s">
        <v>843</v>
      </c>
      <c r="G355" s="219" t="s">
        <v>139</v>
      </c>
      <c r="H355" s="220">
        <v>5</v>
      </c>
      <c r="I355" s="221"/>
      <c r="J355" s="222">
        <f>ROUND(I355*H355,2)</f>
        <v>0</v>
      </c>
      <c r="K355" s="223"/>
      <c r="L355" s="41"/>
      <c r="M355" s="224" t="s">
        <v>1</v>
      </c>
      <c r="N355" s="225" t="s">
        <v>41</v>
      </c>
      <c r="O355" s="88"/>
      <c r="P355" s="226">
        <f>O355*H355</f>
        <v>0</v>
      </c>
      <c r="Q355" s="226">
        <v>0</v>
      </c>
      <c r="R355" s="226">
        <f>Q355*H355</f>
        <v>0</v>
      </c>
      <c r="S355" s="226">
        <v>0</v>
      </c>
      <c r="T355" s="227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8" t="s">
        <v>140</v>
      </c>
      <c r="AT355" s="228" t="s">
        <v>136</v>
      </c>
      <c r="AU355" s="228" t="s">
        <v>86</v>
      </c>
      <c r="AY355" s="14" t="s">
        <v>133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4" t="s">
        <v>84</v>
      </c>
      <c r="BK355" s="229">
        <f>ROUND(I355*H355,2)</f>
        <v>0</v>
      </c>
      <c r="BL355" s="14" t="s">
        <v>140</v>
      </c>
      <c r="BM355" s="228" t="s">
        <v>844</v>
      </c>
    </row>
    <row r="356" s="2" customFormat="1" ht="24.15" customHeight="1">
      <c r="A356" s="35"/>
      <c r="B356" s="36"/>
      <c r="C356" s="216" t="s">
        <v>524</v>
      </c>
      <c r="D356" s="216" t="s">
        <v>136</v>
      </c>
      <c r="E356" s="217" t="s">
        <v>845</v>
      </c>
      <c r="F356" s="218" t="s">
        <v>846</v>
      </c>
      <c r="G356" s="219" t="s">
        <v>139</v>
      </c>
      <c r="H356" s="220">
        <v>2</v>
      </c>
      <c r="I356" s="221"/>
      <c r="J356" s="222">
        <f>ROUND(I356*H356,2)</f>
        <v>0</v>
      </c>
      <c r="K356" s="223"/>
      <c r="L356" s="41"/>
      <c r="M356" s="224" t="s">
        <v>1</v>
      </c>
      <c r="N356" s="225" t="s">
        <v>41</v>
      </c>
      <c r="O356" s="88"/>
      <c r="P356" s="226">
        <f>O356*H356</f>
        <v>0</v>
      </c>
      <c r="Q356" s="226">
        <v>0</v>
      </c>
      <c r="R356" s="226">
        <f>Q356*H356</f>
        <v>0</v>
      </c>
      <c r="S356" s="226">
        <v>0</v>
      </c>
      <c r="T356" s="22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8" t="s">
        <v>140</v>
      </c>
      <c r="AT356" s="228" t="s">
        <v>136</v>
      </c>
      <c r="AU356" s="228" t="s">
        <v>86</v>
      </c>
      <c r="AY356" s="14" t="s">
        <v>133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4" t="s">
        <v>84</v>
      </c>
      <c r="BK356" s="229">
        <f>ROUND(I356*H356,2)</f>
        <v>0</v>
      </c>
      <c r="BL356" s="14" t="s">
        <v>140</v>
      </c>
      <c r="BM356" s="228" t="s">
        <v>847</v>
      </c>
    </row>
    <row r="357" s="2" customFormat="1" ht="24.15" customHeight="1">
      <c r="A357" s="35"/>
      <c r="B357" s="36"/>
      <c r="C357" s="216" t="s">
        <v>848</v>
      </c>
      <c r="D357" s="216" t="s">
        <v>136</v>
      </c>
      <c r="E357" s="217" t="s">
        <v>849</v>
      </c>
      <c r="F357" s="218" t="s">
        <v>850</v>
      </c>
      <c r="G357" s="219" t="s">
        <v>139</v>
      </c>
      <c r="H357" s="220">
        <v>3</v>
      </c>
      <c r="I357" s="221"/>
      <c r="J357" s="222">
        <f>ROUND(I357*H357,2)</f>
        <v>0</v>
      </c>
      <c r="K357" s="223"/>
      <c r="L357" s="41"/>
      <c r="M357" s="224" t="s">
        <v>1</v>
      </c>
      <c r="N357" s="225" t="s">
        <v>41</v>
      </c>
      <c r="O357" s="88"/>
      <c r="P357" s="226">
        <f>O357*H357</f>
        <v>0</v>
      </c>
      <c r="Q357" s="226">
        <v>0</v>
      </c>
      <c r="R357" s="226">
        <f>Q357*H357</f>
        <v>0</v>
      </c>
      <c r="S357" s="226">
        <v>0</v>
      </c>
      <c r="T357" s="22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8" t="s">
        <v>140</v>
      </c>
      <c r="AT357" s="228" t="s">
        <v>136</v>
      </c>
      <c r="AU357" s="228" t="s">
        <v>86</v>
      </c>
      <c r="AY357" s="14" t="s">
        <v>133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4" t="s">
        <v>84</v>
      </c>
      <c r="BK357" s="229">
        <f>ROUND(I357*H357,2)</f>
        <v>0</v>
      </c>
      <c r="BL357" s="14" t="s">
        <v>140</v>
      </c>
      <c r="BM357" s="228" t="s">
        <v>851</v>
      </c>
    </row>
    <row r="358" s="2" customFormat="1" ht="21.75" customHeight="1">
      <c r="A358" s="35"/>
      <c r="B358" s="36"/>
      <c r="C358" s="216" t="s">
        <v>527</v>
      </c>
      <c r="D358" s="216" t="s">
        <v>136</v>
      </c>
      <c r="E358" s="217" t="s">
        <v>574</v>
      </c>
      <c r="F358" s="218" t="s">
        <v>575</v>
      </c>
      <c r="G358" s="219" t="s">
        <v>139</v>
      </c>
      <c r="H358" s="220">
        <v>1</v>
      </c>
      <c r="I358" s="221"/>
      <c r="J358" s="222">
        <f>ROUND(I358*H358,2)</f>
        <v>0</v>
      </c>
      <c r="K358" s="223"/>
      <c r="L358" s="41"/>
      <c r="M358" s="224" t="s">
        <v>1</v>
      </c>
      <c r="N358" s="225" t="s">
        <v>41</v>
      </c>
      <c r="O358" s="88"/>
      <c r="P358" s="226">
        <f>O358*H358</f>
        <v>0</v>
      </c>
      <c r="Q358" s="226">
        <v>0</v>
      </c>
      <c r="R358" s="226">
        <f>Q358*H358</f>
        <v>0</v>
      </c>
      <c r="S358" s="226">
        <v>0</v>
      </c>
      <c r="T358" s="22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8" t="s">
        <v>140</v>
      </c>
      <c r="AT358" s="228" t="s">
        <v>136</v>
      </c>
      <c r="AU358" s="228" t="s">
        <v>86</v>
      </c>
      <c r="AY358" s="14" t="s">
        <v>133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4" t="s">
        <v>84</v>
      </c>
      <c r="BK358" s="229">
        <f>ROUND(I358*H358,2)</f>
        <v>0</v>
      </c>
      <c r="BL358" s="14" t="s">
        <v>140</v>
      </c>
      <c r="BM358" s="228" t="s">
        <v>852</v>
      </c>
    </row>
    <row r="359" s="2" customFormat="1" ht="16.5" customHeight="1">
      <c r="A359" s="35"/>
      <c r="B359" s="36"/>
      <c r="C359" s="216" t="s">
        <v>853</v>
      </c>
      <c r="D359" s="216" t="s">
        <v>136</v>
      </c>
      <c r="E359" s="217" t="s">
        <v>539</v>
      </c>
      <c r="F359" s="218" t="s">
        <v>540</v>
      </c>
      <c r="G359" s="219" t="s">
        <v>541</v>
      </c>
      <c r="H359" s="220">
        <v>5</v>
      </c>
      <c r="I359" s="221"/>
      <c r="J359" s="222">
        <f>ROUND(I359*H359,2)</f>
        <v>0</v>
      </c>
      <c r="K359" s="223"/>
      <c r="L359" s="41"/>
      <c r="M359" s="224" t="s">
        <v>1</v>
      </c>
      <c r="N359" s="225" t="s">
        <v>41</v>
      </c>
      <c r="O359" s="88"/>
      <c r="P359" s="226">
        <f>O359*H359</f>
        <v>0</v>
      </c>
      <c r="Q359" s="226">
        <v>0</v>
      </c>
      <c r="R359" s="226">
        <f>Q359*H359</f>
        <v>0</v>
      </c>
      <c r="S359" s="226">
        <v>0</v>
      </c>
      <c r="T359" s="22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8" t="s">
        <v>140</v>
      </c>
      <c r="AT359" s="228" t="s">
        <v>136</v>
      </c>
      <c r="AU359" s="228" t="s">
        <v>86</v>
      </c>
      <c r="AY359" s="14" t="s">
        <v>133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4" t="s">
        <v>84</v>
      </c>
      <c r="BK359" s="229">
        <f>ROUND(I359*H359,2)</f>
        <v>0</v>
      </c>
      <c r="BL359" s="14" t="s">
        <v>140</v>
      </c>
      <c r="BM359" s="228" t="s">
        <v>854</v>
      </c>
    </row>
    <row r="360" s="2" customFormat="1" ht="16.5" customHeight="1">
      <c r="A360" s="35"/>
      <c r="B360" s="36"/>
      <c r="C360" s="216" t="s">
        <v>531</v>
      </c>
      <c r="D360" s="216" t="s">
        <v>136</v>
      </c>
      <c r="E360" s="217" t="s">
        <v>613</v>
      </c>
      <c r="F360" s="218" t="s">
        <v>614</v>
      </c>
      <c r="G360" s="219" t="s">
        <v>139</v>
      </c>
      <c r="H360" s="220">
        <v>1</v>
      </c>
      <c r="I360" s="221"/>
      <c r="J360" s="222">
        <f>ROUND(I360*H360,2)</f>
        <v>0</v>
      </c>
      <c r="K360" s="223"/>
      <c r="L360" s="41"/>
      <c r="M360" s="224" t="s">
        <v>1</v>
      </c>
      <c r="N360" s="225" t="s">
        <v>41</v>
      </c>
      <c r="O360" s="88"/>
      <c r="P360" s="226">
        <f>O360*H360</f>
        <v>0</v>
      </c>
      <c r="Q360" s="226">
        <v>0</v>
      </c>
      <c r="R360" s="226">
        <f>Q360*H360</f>
        <v>0</v>
      </c>
      <c r="S360" s="226">
        <v>0</v>
      </c>
      <c r="T360" s="227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8" t="s">
        <v>140</v>
      </c>
      <c r="AT360" s="228" t="s">
        <v>136</v>
      </c>
      <c r="AU360" s="228" t="s">
        <v>86</v>
      </c>
      <c r="AY360" s="14" t="s">
        <v>133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4" t="s">
        <v>84</v>
      </c>
      <c r="BK360" s="229">
        <f>ROUND(I360*H360,2)</f>
        <v>0</v>
      </c>
      <c r="BL360" s="14" t="s">
        <v>140</v>
      </c>
      <c r="BM360" s="228" t="s">
        <v>855</v>
      </c>
    </row>
    <row r="361" s="2" customFormat="1" ht="16.5" customHeight="1">
      <c r="A361" s="35"/>
      <c r="B361" s="36"/>
      <c r="C361" s="216" t="s">
        <v>856</v>
      </c>
      <c r="D361" s="216" t="s">
        <v>136</v>
      </c>
      <c r="E361" s="217" t="s">
        <v>719</v>
      </c>
      <c r="F361" s="218" t="s">
        <v>555</v>
      </c>
      <c r="G361" s="219" t="s">
        <v>720</v>
      </c>
      <c r="H361" s="220">
        <v>1</v>
      </c>
      <c r="I361" s="221"/>
      <c r="J361" s="222">
        <f>ROUND(I361*H361,2)</f>
        <v>0</v>
      </c>
      <c r="K361" s="223"/>
      <c r="L361" s="41"/>
      <c r="M361" s="224" t="s">
        <v>1</v>
      </c>
      <c r="N361" s="225" t="s">
        <v>41</v>
      </c>
      <c r="O361" s="88"/>
      <c r="P361" s="226">
        <f>O361*H361</f>
        <v>0</v>
      </c>
      <c r="Q361" s="226">
        <v>0</v>
      </c>
      <c r="R361" s="226">
        <f>Q361*H361</f>
        <v>0</v>
      </c>
      <c r="S361" s="226">
        <v>0</v>
      </c>
      <c r="T361" s="22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8" t="s">
        <v>140</v>
      </c>
      <c r="AT361" s="228" t="s">
        <v>136</v>
      </c>
      <c r="AU361" s="228" t="s">
        <v>86</v>
      </c>
      <c r="AY361" s="14" t="s">
        <v>133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4" t="s">
        <v>84</v>
      </c>
      <c r="BK361" s="229">
        <f>ROUND(I361*H361,2)</f>
        <v>0</v>
      </c>
      <c r="BL361" s="14" t="s">
        <v>140</v>
      </c>
      <c r="BM361" s="228" t="s">
        <v>857</v>
      </c>
    </row>
    <row r="362" s="12" customFormat="1" ht="22.8" customHeight="1">
      <c r="A362" s="12"/>
      <c r="B362" s="200"/>
      <c r="C362" s="201"/>
      <c r="D362" s="202" t="s">
        <v>75</v>
      </c>
      <c r="E362" s="214" t="s">
        <v>858</v>
      </c>
      <c r="F362" s="214" t="s">
        <v>859</v>
      </c>
      <c r="G362" s="201"/>
      <c r="H362" s="201"/>
      <c r="I362" s="204"/>
      <c r="J362" s="215">
        <f>BK362</f>
        <v>0</v>
      </c>
      <c r="K362" s="201"/>
      <c r="L362" s="206"/>
      <c r="M362" s="207"/>
      <c r="N362" s="208"/>
      <c r="O362" s="208"/>
      <c r="P362" s="209">
        <f>SUM(P363:P371)</f>
        <v>0</v>
      </c>
      <c r="Q362" s="208"/>
      <c r="R362" s="209">
        <f>SUM(R363:R371)</f>
        <v>0</v>
      </c>
      <c r="S362" s="208"/>
      <c r="T362" s="210">
        <f>SUM(T363:T371)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1" t="s">
        <v>84</v>
      </c>
      <c r="AT362" s="212" t="s">
        <v>75</v>
      </c>
      <c r="AU362" s="212" t="s">
        <v>84</v>
      </c>
      <c r="AY362" s="211" t="s">
        <v>133</v>
      </c>
      <c r="BK362" s="213">
        <f>SUM(BK363:BK371)</f>
        <v>0</v>
      </c>
    </row>
    <row r="363" s="2" customFormat="1" ht="16.5" customHeight="1">
      <c r="A363" s="35"/>
      <c r="B363" s="36"/>
      <c r="C363" s="216" t="s">
        <v>534</v>
      </c>
      <c r="D363" s="216" t="s">
        <v>136</v>
      </c>
      <c r="E363" s="217" t="s">
        <v>860</v>
      </c>
      <c r="F363" s="218" t="s">
        <v>861</v>
      </c>
      <c r="G363" s="219" t="s">
        <v>139</v>
      </c>
      <c r="H363" s="220">
        <v>1</v>
      </c>
      <c r="I363" s="221"/>
      <c r="J363" s="222">
        <f>ROUND(I363*H363,2)</f>
        <v>0</v>
      </c>
      <c r="K363" s="223"/>
      <c r="L363" s="41"/>
      <c r="M363" s="224" t="s">
        <v>1</v>
      </c>
      <c r="N363" s="225" t="s">
        <v>41</v>
      </c>
      <c r="O363" s="88"/>
      <c r="P363" s="226">
        <f>O363*H363</f>
        <v>0</v>
      </c>
      <c r="Q363" s="226">
        <v>0</v>
      </c>
      <c r="R363" s="226">
        <f>Q363*H363</f>
        <v>0</v>
      </c>
      <c r="S363" s="226">
        <v>0</v>
      </c>
      <c r="T363" s="22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8" t="s">
        <v>140</v>
      </c>
      <c r="AT363" s="228" t="s">
        <v>136</v>
      </c>
      <c r="AU363" s="228" t="s">
        <v>86</v>
      </c>
      <c r="AY363" s="14" t="s">
        <v>133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4" t="s">
        <v>84</v>
      </c>
      <c r="BK363" s="229">
        <f>ROUND(I363*H363,2)</f>
        <v>0</v>
      </c>
      <c r="BL363" s="14" t="s">
        <v>140</v>
      </c>
      <c r="BM363" s="228" t="s">
        <v>862</v>
      </c>
    </row>
    <row r="364" s="2" customFormat="1" ht="16.5" customHeight="1">
      <c r="A364" s="35"/>
      <c r="B364" s="36"/>
      <c r="C364" s="216" t="s">
        <v>863</v>
      </c>
      <c r="D364" s="216" t="s">
        <v>136</v>
      </c>
      <c r="E364" s="217" t="s">
        <v>864</v>
      </c>
      <c r="F364" s="218" t="s">
        <v>865</v>
      </c>
      <c r="G364" s="219" t="s">
        <v>139</v>
      </c>
      <c r="H364" s="220">
        <v>1</v>
      </c>
      <c r="I364" s="221"/>
      <c r="J364" s="222">
        <f>ROUND(I364*H364,2)</f>
        <v>0</v>
      </c>
      <c r="K364" s="223"/>
      <c r="L364" s="41"/>
      <c r="M364" s="224" t="s">
        <v>1</v>
      </c>
      <c r="N364" s="225" t="s">
        <v>41</v>
      </c>
      <c r="O364" s="88"/>
      <c r="P364" s="226">
        <f>O364*H364</f>
        <v>0</v>
      </c>
      <c r="Q364" s="226">
        <v>0</v>
      </c>
      <c r="R364" s="226">
        <f>Q364*H364</f>
        <v>0</v>
      </c>
      <c r="S364" s="226">
        <v>0</v>
      </c>
      <c r="T364" s="227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8" t="s">
        <v>140</v>
      </c>
      <c r="AT364" s="228" t="s">
        <v>136</v>
      </c>
      <c r="AU364" s="228" t="s">
        <v>86</v>
      </c>
      <c r="AY364" s="14" t="s">
        <v>133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4" t="s">
        <v>84</v>
      </c>
      <c r="BK364" s="229">
        <f>ROUND(I364*H364,2)</f>
        <v>0</v>
      </c>
      <c r="BL364" s="14" t="s">
        <v>140</v>
      </c>
      <c r="BM364" s="228" t="s">
        <v>866</v>
      </c>
    </row>
    <row r="365" s="2" customFormat="1" ht="16.5" customHeight="1">
      <c r="A365" s="35"/>
      <c r="B365" s="36"/>
      <c r="C365" s="216" t="s">
        <v>538</v>
      </c>
      <c r="D365" s="216" t="s">
        <v>136</v>
      </c>
      <c r="E365" s="217" t="s">
        <v>867</v>
      </c>
      <c r="F365" s="218" t="s">
        <v>868</v>
      </c>
      <c r="G365" s="219" t="s">
        <v>171</v>
      </c>
      <c r="H365" s="220">
        <v>220</v>
      </c>
      <c r="I365" s="221"/>
      <c r="J365" s="222">
        <f>ROUND(I365*H365,2)</f>
        <v>0</v>
      </c>
      <c r="K365" s="223"/>
      <c r="L365" s="41"/>
      <c r="M365" s="224" t="s">
        <v>1</v>
      </c>
      <c r="N365" s="225" t="s">
        <v>41</v>
      </c>
      <c r="O365" s="88"/>
      <c r="P365" s="226">
        <f>O365*H365</f>
        <v>0</v>
      </c>
      <c r="Q365" s="226">
        <v>0</v>
      </c>
      <c r="R365" s="226">
        <f>Q365*H365</f>
        <v>0</v>
      </c>
      <c r="S365" s="226">
        <v>0</v>
      </c>
      <c r="T365" s="22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8" t="s">
        <v>140</v>
      </c>
      <c r="AT365" s="228" t="s">
        <v>136</v>
      </c>
      <c r="AU365" s="228" t="s">
        <v>86</v>
      </c>
      <c r="AY365" s="14" t="s">
        <v>133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4" t="s">
        <v>84</v>
      </c>
      <c r="BK365" s="229">
        <f>ROUND(I365*H365,2)</f>
        <v>0</v>
      </c>
      <c r="BL365" s="14" t="s">
        <v>140</v>
      </c>
      <c r="BM365" s="228" t="s">
        <v>869</v>
      </c>
    </row>
    <row r="366" s="2" customFormat="1" ht="24.15" customHeight="1">
      <c r="A366" s="35"/>
      <c r="B366" s="36"/>
      <c r="C366" s="216" t="s">
        <v>870</v>
      </c>
      <c r="D366" s="216" t="s">
        <v>136</v>
      </c>
      <c r="E366" s="217" t="s">
        <v>871</v>
      </c>
      <c r="F366" s="218" t="s">
        <v>872</v>
      </c>
      <c r="G366" s="219" t="s">
        <v>139</v>
      </c>
      <c r="H366" s="220">
        <v>1</v>
      </c>
      <c r="I366" s="221"/>
      <c r="J366" s="222">
        <f>ROUND(I366*H366,2)</f>
        <v>0</v>
      </c>
      <c r="K366" s="223"/>
      <c r="L366" s="41"/>
      <c r="M366" s="224" t="s">
        <v>1</v>
      </c>
      <c r="N366" s="225" t="s">
        <v>41</v>
      </c>
      <c r="O366" s="88"/>
      <c r="P366" s="226">
        <f>O366*H366</f>
        <v>0</v>
      </c>
      <c r="Q366" s="226">
        <v>0</v>
      </c>
      <c r="R366" s="226">
        <f>Q366*H366</f>
        <v>0</v>
      </c>
      <c r="S366" s="226">
        <v>0</v>
      </c>
      <c r="T366" s="22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8" t="s">
        <v>140</v>
      </c>
      <c r="AT366" s="228" t="s">
        <v>136</v>
      </c>
      <c r="AU366" s="228" t="s">
        <v>86</v>
      </c>
      <c r="AY366" s="14" t="s">
        <v>133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4" t="s">
        <v>84</v>
      </c>
      <c r="BK366" s="229">
        <f>ROUND(I366*H366,2)</f>
        <v>0</v>
      </c>
      <c r="BL366" s="14" t="s">
        <v>140</v>
      </c>
      <c r="BM366" s="228" t="s">
        <v>873</v>
      </c>
    </row>
    <row r="367" s="2" customFormat="1" ht="16.5" customHeight="1">
      <c r="A367" s="35"/>
      <c r="B367" s="36"/>
      <c r="C367" s="216" t="s">
        <v>542</v>
      </c>
      <c r="D367" s="216" t="s">
        <v>136</v>
      </c>
      <c r="E367" s="217" t="s">
        <v>874</v>
      </c>
      <c r="F367" s="218" t="s">
        <v>875</v>
      </c>
      <c r="G367" s="219" t="s">
        <v>139</v>
      </c>
      <c r="H367" s="220">
        <v>1</v>
      </c>
      <c r="I367" s="221"/>
      <c r="J367" s="222">
        <f>ROUND(I367*H367,2)</f>
        <v>0</v>
      </c>
      <c r="K367" s="223"/>
      <c r="L367" s="41"/>
      <c r="M367" s="224" t="s">
        <v>1</v>
      </c>
      <c r="N367" s="225" t="s">
        <v>41</v>
      </c>
      <c r="O367" s="88"/>
      <c r="P367" s="226">
        <f>O367*H367</f>
        <v>0</v>
      </c>
      <c r="Q367" s="226">
        <v>0</v>
      </c>
      <c r="R367" s="226">
        <f>Q367*H367</f>
        <v>0</v>
      </c>
      <c r="S367" s="226">
        <v>0</v>
      </c>
      <c r="T367" s="22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8" t="s">
        <v>140</v>
      </c>
      <c r="AT367" s="228" t="s">
        <v>136</v>
      </c>
      <c r="AU367" s="228" t="s">
        <v>86</v>
      </c>
      <c r="AY367" s="14" t="s">
        <v>133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4" t="s">
        <v>84</v>
      </c>
      <c r="BK367" s="229">
        <f>ROUND(I367*H367,2)</f>
        <v>0</v>
      </c>
      <c r="BL367" s="14" t="s">
        <v>140</v>
      </c>
      <c r="BM367" s="228" t="s">
        <v>876</v>
      </c>
    </row>
    <row r="368" s="2" customFormat="1" ht="24.15" customHeight="1">
      <c r="A368" s="35"/>
      <c r="B368" s="36"/>
      <c r="C368" s="216" t="s">
        <v>877</v>
      </c>
      <c r="D368" s="216" t="s">
        <v>136</v>
      </c>
      <c r="E368" s="217" t="s">
        <v>878</v>
      </c>
      <c r="F368" s="218" t="s">
        <v>879</v>
      </c>
      <c r="G368" s="219" t="s">
        <v>1</v>
      </c>
      <c r="H368" s="220">
        <v>1</v>
      </c>
      <c r="I368" s="221"/>
      <c r="J368" s="222">
        <f>ROUND(I368*H368,2)</f>
        <v>0</v>
      </c>
      <c r="K368" s="223"/>
      <c r="L368" s="41"/>
      <c r="M368" s="224" t="s">
        <v>1</v>
      </c>
      <c r="N368" s="225" t="s">
        <v>41</v>
      </c>
      <c r="O368" s="88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8" t="s">
        <v>140</v>
      </c>
      <c r="AT368" s="228" t="s">
        <v>136</v>
      </c>
      <c r="AU368" s="228" t="s">
        <v>86</v>
      </c>
      <c r="AY368" s="14" t="s">
        <v>133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4" t="s">
        <v>84</v>
      </c>
      <c r="BK368" s="229">
        <f>ROUND(I368*H368,2)</f>
        <v>0</v>
      </c>
      <c r="BL368" s="14" t="s">
        <v>140</v>
      </c>
      <c r="BM368" s="228" t="s">
        <v>880</v>
      </c>
    </row>
    <row r="369" s="2" customFormat="1" ht="24.15" customHeight="1">
      <c r="A369" s="35"/>
      <c r="B369" s="36"/>
      <c r="C369" s="216" t="s">
        <v>546</v>
      </c>
      <c r="D369" s="216" t="s">
        <v>136</v>
      </c>
      <c r="E369" s="217" t="s">
        <v>881</v>
      </c>
      <c r="F369" s="218" t="s">
        <v>882</v>
      </c>
      <c r="G369" s="219" t="s">
        <v>1</v>
      </c>
      <c r="H369" s="220">
        <v>1</v>
      </c>
      <c r="I369" s="221"/>
      <c r="J369" s="222">
        <f>ROUND(I369*H369,2)</f>
        <v>0</v>
      </c>
      <c r="K369" s="223"/>
      <c r="L369" s="41"/>
      <c r="M369" s="224" t="s">
        <v>1</v>
      </c>
      <c r="N369" s="225" t="s">
        <v>41</v>
      </c>
      <c r="O369" s="88"/>
      <c r="P369" s="226">
        <f>O369*H369</f>
        <v>0</v>
      </c>
      <c r="Q369" s="226">
        <v>0</v>
      </c>
      <c r="R369" s="226">
        <f>Q369*H369</f>
        <v>0</v>
      </c>
      <c r="S369" s="226">
        <v>0</v>
      </c>
      <c r="T369" s="22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8" t="s">
        <v>140</v>
      </c>
      <c r="AT369" s="228" t="s">
        <v>136</v>
      </c>
      <c r="AU369" s="228" t="s">
        <v>86</v>
      </c>
      <c r="AY369" s="14" t="s">
        <v>133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4" t="s">
        <v>84</v>
      </c>
      <c r="BK369" s="229">
        <f>ROUND(I369*H369,2)</f>
        <v>0</v>
      </c>
      <c r="BL369" s="14" t="s">
        <v>140</v>
      </c>
      <c r="BM369" s="228" t="s">
        <v>883</v>
      </c>
    </row>
    <row r="370" s="2" customFormat="1" ht="16.5" customHeight="1">
      <c r="A370" s="35"/>
      <c r="B370" s="36"/>
      <c r="C370" s="216" t="s">
        <v>884</v>
      </c>
      <c r="D370" s="216" t="s">
        <v>136</v>
      </c>
      <c r="E370" s="217" t="s">
        <v>885</v>
      </c>
      <c r="F370" s="218" t="s">
        <v>886</v>
      </c>
      <c r="G370" s="219" t="s">
        <v>139</v>
      </c>
      <c r="H370" s="220">
        <v>1</v>
      </c>
      <c r="I370" s="221"/>
      <c r="J370" s="222">
        <f>ROUND(I370*H370,2)</f>
        <v>0</v>
      </c>
      <c r="K370" s="223"/>
      <c r="L370" s="41"/>
      <c r="M370" s="224" t="s">
        <v>1</v>
      </c>
      <c r="N370" s="225" t="s">
        <v>41</v>
      </c>
      <c r="O370" s="88"/>
      <c r="P370" s="226">
        <f>O370*H370</f>
        <v>0</v>
      </c>
      <c r="Q370" s="226">
        <v>0</v>
      </c>
      <c r="R370" s="226">
        <f>Q370*H370</f>
        <v>0</v>
      </c>
      <c r="S370" s="226">
        <v>0</v>
      </c>
      <c r="T370" s="227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8" t="s">
        <v>140</v>
      </c>
      <c r="AT370" s="228" t="s">
        <v>136</v>
      </c>
      <c r="AU370" s="228" t="s">
        <v>86</v>
      </c>
      <c r="AY370" s="14" t="s">
        <v>133</v>
      </c>
      <c r="BE370" s="229">
        <f>IF(N370="základní",J370,0)</f>
        <v>0</v>
      </c>
      <c r="BF370" s="229">
        <f>IF(N370="snížená",J370,0)</f>
        <v>0</v>
      </c>
      <c r="BG370" s="229">
        <f>IF(N370="zákl. přenesená",J370,0)</f>
        <v>0</v>
      </c>
      <c r="BH370" s="229">
        <f>IF(N370="sníž. přenesená",J370,0)</f>
        <v>0</v>
      </c>
      <c r="BI370" s="229">
        <f>IF(N370="nulová",J370,0)</f>
        <v>0</v>
      </c>
      <c r="BJ370" s="14" t="s">
        <v>84</v>
      </c>
      <c r="BK370" s="229">
        <f>ROUND(I370*H370,2)</f>
        <v>0</v>
      </c>
      <c r="BL370" s="14" t="s">
        <v>140</v>
      </c>
      <c r="BM370" s="228" t="s">
        <v>887</v>
      </c>
    </row>
    <row r="371" s="2" customFormat="1" ht="16.5" customHeight="1">
      <c r="A371" s="35"/>
      <c r="B371" s="36"/>
      <c r="C371" s="216" t="s">
        <v>549</v>
      </c>
      <c r="D371" s="216" t="s">
        <v>136</v>
      </c>
      <c r="E371" s="217" t="s">
        <v>888</v>
      </c>
      <c r="F371" s="218" t="s">
        <v>889</v>
      </c>
      <c r="G371" s="219" t="s">
        <v>139</v>
      </c>
      <c r="H371" s="220">
        <v>1</v>
      </c>
      <c r="I371" s="221"/>
      <c r="J371" s="222">
        <f>ROUND(I371*H371,2)</f>
        <v>0</v>
      </c>
      <c r="K371" s="223"/>
      <c r="L371" s="41"/>
      <c r="M371" s="241" t="s">
        <v>1</v>
      </c>
      <c r="N371" s="242" t="s">
        <v>41</v>
      </c>
      <c r="O371" s="243"/>
      <c r="P371" s="244">
        <f>O371*H371</f>
        <v>0</v>
      </c>
      <c r="Q371" s="244">
        <v>0</v>
      </c>
      <c r="R371" s="244">
        <f>Q371*H371</f>
        <v>0</v>
      </c>
      <c r="S371" s="244">
        <v>0</v>
      </c>
      <c r="T371" s="245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8" t="s">
        <v>140</v>
      </c>
      <c r="AT371" s="228" t="s">
        <v>136</v>
      </c>
      <c r="AU371" s="228" t="s">
        <v>86</v>
      </c>
      <c r="AY371" s="14" t="s">
        <v>133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4" t="s">
        <v>84</v>
      </c>
      <c r="BK371" s="229">
        <f>ROUND(I371*H371,2)</f>
        <v>0</v>
      </c>
      <c r="BL371" s="14" t="s">
        <v>140</v>
      </c>
      <c r="BM371" s="228" t="s">
        <v>890</v>
      </c>
    </row>
    <row r="372" s="2" customFormat="1" ht="6.96" customHeight="1">
      <c r="A372" s="35"/>
      <c r="B372" s="63"/>
      <c r="C372" s="64"/>
      <c r="D372" s="64"/>
      <c r="E372" s="64"/>
      <c r="F372" s="64"/>
      <c r="G372" s="64"/>
      <c r="H372" s="64"/>
      <c r="I372" s="64"/>
      <c r="J372" s="64"/>
      <c r="K372" s="64"/>
      <c r="L372" s="41"/>
      <c r="M372" s="35"/>
      <c r="O372" s="35"/>
      <c r="P372" s="35"/>
      <c r="Q372" s="35"/>
      <c r="R372" s="35"/>
      <c r="S372" s="35"/>
      <c r="T372" s="35"/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</row>
  </sheetData>
  <sheetProtection sheet="1" autoFilter="0" formatColumns="0" formatRows="0" objects="1" scenarios="1" spinCount="100000" saltValue="JL8h+s98Qmnsr/sXSdVkTW92cEgd+62sZQ8lVxkdP/Fy2KiJuAlCkDuCIfdVOmDma8HQ3VcqBB4cvZX1UnBJ4Q==" hashValue="1KjPerllOnz/Su2UiSphQlB3vwa0D/ThAjdqVKd5Euz+hNDrM3GfBucS7hVkSNrL56X1VCZx1guMa5AIwGlf7A==" algorithmName="SHA-512" password="CC35"/>
  <autoFilter ref="C126:K37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89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Rekonstrukce vzduchotechniky 2.NP transfuzního oddělení, Klatovská nemocnice a.s., Dukelská č.p. 499 na p.č.st. 1284/1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891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25. 8. 2023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ROUND((SUM(BE121:BE172)),  2)</f>
        <v>0</v>
      </c>
      <c r="G33" s="35"/>
      <c r="H33" s="35"/>
      <c r="I33" s="152">
        <v>0.20999999999999999</v>
      </c>
      <c r="J33" s="151">
        <f>ROUND(((SUM(BE121:BE172))*I33),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ROUND((SUM(BF121:BF172)),  2)</f>
        <v>0</v>
      </c>
      <c r="G34" s="35"/>
      <c r="H34" s="35"/>
      <c r="I34" s="152">
        <v>0.14999999999999999</v>
      </c>
      <c r="J34" s="151">
        <f>ROUND(((SUM(BF121:BF172))*I34),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ROUND((SUM(BG121:BG172)),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ROUND((SUM(BH121:BH172)),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ROUND((SUM(BI121:BI172)),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>Rekonstrukce vzduchotechniky 2.NP transfuzního oddělení, Klatovská nemocnice a.s., Dukelská č.p. 499 na p.č.st. 1284/1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2023/071-2 - Klimatizace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Klatovy</v>
      </c>
      <c r="G89" s="37"/>
      <c r="H89" s="37"/>
      <c r="I89" s="29" t="s">
        <v>22</v>
      </c>
      <c r="J89" s="76" t="str">
        <f>IF(J12="","",J12)</f>
        <v>25. 8. 2023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Klatovská nemocnice, a.s., Plzeňská 929, KT</v>
      </c>
      <c r="G91" s="37"/>
      <c r="H91" s="37"/>
      <c r="I91" s="29" t="s">
        <v>30</v>
      </c>
      <c r="J91" s="33" t="str">
        <f>E21</f>
        <v>THERMOLUFT 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Jan Štětka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104</v>
      </c>
      <c r="D94" s="173"/>
      <c r="E94" s="173"/>
      <c r="F94" s="173"/>
      <c r="G94" s="173"/>
      <c r="H94" s="173"/>
      <c r="I94" s="173"/>
      <c r="J94" s="174" t="s">
        <v>105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106</v>
      </c>
      <c r="D96" s="37"/>
      <c r="E96" s="37"/>
      <c r="F96" s="37"/>
      <c r="G96" s="37"/>
      <c r="H96" s="37"/>
      <c r="I96" s="37"/>
      <c r="J96" s="107">
        <f>J121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hidden="1" s="9" customFormat="1" ht="24.96" customHeight="1">
      <c r="A97" s="9"/>
      <c r="B97" s="176"/>
      <c r="C97" s="177"/>
      <c r="D97" s="178" t="s">
        <v>892</v>
      </c>
      <c r="E97" s="179"/>
      <c r="F97" s="179"/>
      <c r="G97" s="179"/>
      <c r="H97" s="179"/>
      <c r="I97" s="179"/>
      <c r="J97" s="180">
        <f>J122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893</v>
      </c>
      <c r="E98" s="185"/>
      <c r="F98" s="185"/>
      <c r="G98" s="185"/>
      <c r="H98" s="185"/>
      <c r="I98" s="185"/>
      <c r="J98" s="186">
        <f>J123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2"/>
      <c r="C99" s="183"/>
      <c r="D99" s="184" t="s">
        <v>894</v>
      </c>
      <c r="E99" s="185"/>
      <c r="F99" s="185"/>
      <c r="G99" s="185"/>
      <c r="H99" s="185"/>
      <c r="I99" s="185"/>
      <c r="J99" s="186">
        <f>J124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2"/>
      <c r="C100" s="183"/>
      <c r="D100" s="184" t="s">
        <v>895</v>
      </c>
      <c r="E100" s="185"/>
      <c r="F100" s="185"/>
      <c r="G100" s="185"/>
      <c r="H100" s="185"/>
      <c r="I100" s="185"/>
      <c r="J100" s="186">
        <f>J155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82"/>
      <c r="C101" s="183"/>
      <c r="D101" s="184" t="s">
        <v>896</v>
      </c>
      <c r="E101" s="185"/>
      <c r="F101" s="185"/>
      <c r="G101" s="185"/>
      <c r="H101" s="185"/>
      <c r="I101" s="185"/>
      <c r="J101" s="186">
        <f>J161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2" customFormat="1" ht="21.84" customHeight="1">
      <c r="A102" s="35"/>
      <c r="B102" s="36"/>
      <c r="C102" s="37"/>
      <c r="D102" s="37"/>
      <c r="E102" s="37"/>
      <c r="F102" s="37"/>
      <c r="G102" s="37"/>
      <c r="H102" s="37"/>
      <c r="I102" s="37"/>
      <c r="J102" s="37"/>
      <c r="K102" s="37"/>
      <c r="L102" s="6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hidden="1" s="2" customFormat="1" ht="6.96" customHeight="1">
      <c r="A103" s="35"/>
      <c r="B103" s="63"/>
      <c r="C103" s="64"/>
      <c r="D103" s="64"/>
      <c r="E103" s="64"/>
      <c r="F103" s="64"/>
      <c r="G103" s="64"/>
      <c r="H103" s="64"/>
      <c r="I103" s="64"/>
      <c r="J103" s="64"/>
      <c r="K103" s="64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/>
    <row r="105" hidden="1"/>
    <row r="106" hidden="1"/>
    <row r="107" s="2" customFormat="1" ht="6.96" customHeight="1">
      <c r="A107" s="35"/>
      <c r="B107" s="65"/>
      <c r="C107" s="66"/>
      <c r="D107" s="66"/>
      <c r="E107" s="66"/>
      <c r="F107" s="66"/>
      <c r="G107" s="66"/>
      <c r="H107" s="66"/>
      <c r="I107" s="66"/>
      <c r="J107" s="66"/>
      <c r="K107" s="66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4.96" customHeight="1">
      <c r="A108" s="35"/>
      <c r="B108" s="36"/>
      <c r="C108" s="20" t="s">
        <v>119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6.96" customHeight="1">
      <c r="A109" s="35"/>
      <c r="B109" s="36"/>
      <c r="C109" s="37"/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2" customHeight="1">
      <c r="A110" s="35"/>
      <c r="B110" s="36"/>
      <c r="C110" s="29" t="s">
        <v>16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6.25" customHeight="1">
      <c r="A111" s="35"/>
      <c r="B111" s="36"/>
      <c r="C111" s="37"/>
      <c r="D111" s="37"/>
      <c r="E111" s="171" t="str">
        <f>E7</f>
        <v>Rekonstrukce vzduchotechniky 2.NP transfuzního oddělení, Klatovská nemocnice a.s., Dukelská č.p. 499 na p.č.st. 1284/1</v>
      </c>
      <c r="F111" s="29"/>
      <c r="G111" s="29"/>
      <c r="H111" s="29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100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E9</f>
        <v>2023/071-2 - Klimatizace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F12</f>
        <v>Klatovy</v>
      </c>
      <c r="G115" s="37"/>
      <c r="H115" s="37"/>
      <c r="I115" s="29" t="s">
        <v>22</v>
      </c>
      <c r="J115" s="76" t="str">
        <f>IF(J12="","",J12)</f>
        <v>25. 8. 2023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25.65" customHeight="1">
      <c r="A117" s="35"/>
      <c r="B117" s="36"/>
      <c r="C117" s="29" t="s">
        <v>24</v>
      </c>
      <c r="D117" s="37"/>
      <c r="E117" s="37"/>
      <c r="F117" s="24" t="str">
        <f>E15</f>
        <v>Klatovská nemocnice, a.s., Plzeňská 929, KT</v>
      </c>
      <c r="G117" s="37"/>
      <c r="H117" s="37"/>
      <c r="I117" s="29" t="s">
        <v>30</v>
      </c>
      <c r="J117" s="33" t="str">
        <f>E21</f>
        <v>THERMOLUFT KT s.r.o.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IF(E18="","",E18)</f>
        <v>Vyplň údaj</v>
      </c>
      <c r="G118" s="37"/>
      <c r="H118" s="37"/>
      <c r="I118" s="29" t="s">
        <v>33</v>
      </c>
      <c r="J118" s="33" t="str">
        <f>E24</f>
        <v>Jan Štětka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8"/>
      <c r="B120" s="189"/>
      <c r="C120" s="190" t="s">
        <v>120</v>
      </c>
      <c r="D120" s="191" t="s">
        <v>61</v>
      </c>
      <c r="E120" s="191" t="s">
        <v>57</v>
      </c>
      <c r="F120" s="191" t="s">
        <v>58</v>
      </c>
      <c r="G120" s="191" t="s">
        <v>121</v>
      </c>
      <c r="H120" s="191" t="s">
        <v>122</v>
      </c>
      <c r="I120" s="191" t="s">
        <v>123</v>
      </c>
      <c r="J120" s="192" t="s">
        <v>105</v>
      </c>
      <c r="K120" s="193" t="s">
        <v>124</v>
      </c>
      <c r="L120" s="194"/>
      <c r="M120" s="97" t="s">
        <v>1</v>
      </c>
      <c r="N120" s="98" t="s">
        <v>40</v>
      </c>
      <c r="O120" s="98" t="s">
        <v>125</v>
      </c>
      <c r="P120" s="98" t="s">
        <v>126</v>
      </c>
      <c r="Q120" s="98" t="s">
        <v>127</v>
      </c>
      <c r="R120" s="98" t="s">
        <v>128</v>
      </c>
      <c r="S120" s="98" t="s">
        <v>129</v>
      </c>
      <c r="T120" s="99" t="s">
        <v>130</v>
      </c>
      <c r="U120" s="188"/>
      <c r="V120" s="188"/>
      <c r="W120" s="188"/>
      <c r="X120" s="188"/>
      <c r="Y120" s="188"/>
      <c r="Z120" s="188"/>
      <c r="AA120" s="188"/>
      <c r="AB120" s="188"/>
      <c r="AC120" s="188"/>
      <c r="AD120" s="188"/>
      <c r="AE120" s="188"/>
    </row>
    <row r="121" s="2" customFormat="1" ht="22.8" customHeight="1">
      <c r="A121" s="35"/>
      <c r="B121" s="36"/>
      <c r="C121" s="104" t="s">
        <v>131</v>
      </c>
      <c r="D121" s="37"/>
      <c r="E121" s="37"/>
      <c r="F121" s="37"/>
      <c r="G121" s="37"/>
      <c r="H121" s="37"/>
      <c r="I121" s="37"/>
      <c r="J121" s="195">
        <f>BK121</f>
        <v>0</v>
      </c>
      <c r="K121" s="37"/>
      <c r="L121" s="41"/>
      <c r="M121" s="100"/>
      <c r="N121" s="196"/>
      <c r="O121" s="101"/>
      <c r="P121" s="197">
        <f>P122</f>
        <v>0</v>
      </c>
      <c r="Q121" s="101"/>
      <c r="R121" s="197">
        <f>R122</f>
        <v>0.34459999999999996</v>
      </c>
      <c r="S121" s="101"/>
      <c r="T121" s="198">
        <f>T122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75</v>
      </c>
      <c r="AU121" s="14" t="s">
        <v>107</v>
      </c>
      <c r="BK121" s="199">
        <f>BK122</f>
        <v>0</v>
      </c>
    </row>
    <row r="122" s="12" customFormat="1" ht="25.92" customHeight="1">
      <c r="A122" s="12"/>
      <c r="B122" s="200"/>
      <c r="C122" s="201"/>
      <c r="D122" s="202" t="s">
        <v>75</v>
      </c>
      <c r="E122" s="203" t="s">
        <v>897</v>
      </c>
      <c r="F122" s="203" t="s">
        <v>898</v>
      </c>
      <c r="G122" s="201"/>
      <c r="H122" s="201"/>
      <c r="I122" s="204"/>
      <c r="J122" s="205">
        <f>BK122</f>
        <v>0</v>
      </c>
      <c r="K122" s="201"/>
      <c r="L122" s="206"/>
      <c r="M122" s="207"/>
      <c r="N122" s="208"/>
      <c r="O122" s="208"/>
      <c r="P122" s="209">
        <f>P123</f>
        <v>0</v>
      </c>
      <c r="Q122" s="208"/>
      <c r="R122" s="209">
        <f>R123</f>
        <v>0.34459999999999996</v>
      </c>
      <c r="S122" s="208"/>
      <c r="T122" s="210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1" t="s">
        <v>86</v>
      </c>
      <c r="AT122" s="212" t="s">
        <v>75</v>
      </c>
      <c r="AU122" s="212" t="s">
        <v>76</v>
      </c>
      <c r="AY122" s="211" t="s">
        <v>133</v>
      </c>
      <c r="BK122" s="213">
        <f>BK123</f>
        <v>0</v>
      </c>
    </row>
    <row r="123" s="12" customFormat="1" ht="22.8" customHeight="1">
      <c r="A123" s="12"/>
      <c r="B123" s="200"/>
      <c r="C123" s="201"/>
      <c r="D123" s="202" t="s">
        <v>75</v>
      </c>
      <c r="E123" s="214" t="s">
        <v>899</v>
      </c>
      <c r="F123" s="214" t="s">
        <v>82</v>
      </c>
      <c r="G123" s="201"/>
      <c r="H123" s="201"/>
      <c r="I123" s="204"/>
      <c r="J123" s="215">
        <f>BK123</f>
        <v>0</v>
      </c>
      <c r="K123" s="201"/>
      <c r="L123" s="206"/>
      <c r="M123" s="207"/>
      <c r="N123" s="208"/>
      <c r="O123" s="208"/>
      <c r="P123" s="209">
        <f>P124+P155+P161</f>
        <v>0</v>
      </c>
      <c r="Q123" s="208"/>
      <c r="R123" s="209">
        <f>R124+R155+R161</f>
        <v>0.34459999999999996</v>
      </c>
      <c r="S123" s="208"/>
      <c r="T123" s="210">
        <f>T124+T155+T161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75</v>
      </c>
      <c r="AU123" s="212" t="s">
        <v>84</v>
      </c>
      <c r="AY123" s="211" t="s">
        <v>133</v>
      </c>
      <c r="BK123" s="213">
        <f>BK124+BK155+BK161</f>
        <v>0</v>
      </c>
    </row>
    <row r="124" s="12" customFormat="1" ht="20.88" customHeight="1">
      <c r="A124" s="12"/>
      <c r="B124" s="200"/>
      <c r="C124" s="201"/>
      <c r="D124" s="202" t="s">
        <v>75</v>
      </c>
      <c r="E124" s="214" t="s">
        <v>900</v>
      </c>
      <c r="F124" s="214" t="s">
        <v>901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SUM(P125:P154)</f>
        <v>0</v>
      </c>
      <c r="Q124" s="208"/>
      <c r="R124" s="209">
        <f>SUM(R125:R154)</f>
        <v>0.33179999999999998</v>
      </c>
      <c r="S124" s="208"/>
      <c r="T124" s="210">
        <f>SUM(T125:T154)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86</v>
      </c>
      <c r="AT124" s="212" t="s">
        <v>75</v>
      </c>
      <c r="AU124" s="212" t="s">
        <v>86</v>
      </c>
      <c r="AY124" s="211" t="s">
        <v>133</v>
      </c>
      <c r="BK124" s="213">
        <f>SUM(BK125:BK154)</f>
        <v>0</v>
      </c>
    </row>
    <row r="125" s="2" customFormat="1" ht="24.15" customHeight="1">
      <c r="A125" s="35"/>
      <c r="B125" s="36"/>
      <c r="C125" s="216" t="s">
        <v>84</v>
      </c>
      <c r="D125" s="216" t="s">
        <v>136</v>
      </c>
      <c r="E125" s="217" t="s">
        <v>902</v>
      </c>
      <c r="F125" s="218" t="s">
        <v>903</v>
      </c>
      <c r="G125" s="219" t="s">
        <v>176</v>
      </c>
      <c r="H125" s="220">
        <v>4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164</v>
      </c>
      <c r="AT125" s="228" t="s">
        <v>136</v>
      </c>
      <c r="AU125" s="228" t="s">
        <v>143</v>
      </c>
      <c r="AY125" s="14" t="s">
        <v>133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164</v>
      </c>
      <c r="BM125" s="228" t="s">
        <v>904</v>
      </c>
    </row>
    <row r="126" s="2" customFormat="1" ht="16.5" customHeight="1">
      <c r="A126" s="35"/>
      <c r="B126" s="36"/>
      <c r="C126" s="230" t="s">
        <v>86</v>
      </c>
      <c r="D126" s="230" t="s">
        <v>179</v>
      </c>
      <c r="E126" s="231" t="s">
        <v>905</v>
      </c>
      <c r="F126" s="232" t="s">
        <v>906</v>
      </c>
      <c r="G126" s="233" t="s">
        <v>139</v>
      </c>
      <c r="H126" s="234">
        <v>2</v>
      </c>
      <c r="I126" s="235"/>
      <c r="J126" s="236">
        <f>ROUND(I126*H126,2)</f>
        <v>0</v>
      </c>
      <c r="K126" s="237"/>
      <c r="L126" s="238"/>
      <c r="M126" s="239" t="s">
        <v>1</v>
      </c>
      <c r="N126" s="240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200</v>
      </c>
      <c r="AT126" s="228" t="s">
        <v>179</v>
      </c>
      <c r="AU126" s="228" t="s">
        <v>143</v>
      </c>
      <c r="AY126" s="14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164</v>
      </c>
      <c r="BM126" s="228" t="s">
        <v>907</v>
      </c>
    </row>
    <row r="127" s="2" customFormat="1" ht="16.5" customHeight="1">
      <c r="A127" s="35"/>
      <c r="B127" s="36"/>
      <c r="C127" s="230" t="s">
        <v>143</v>
      </c>
      <c r="D127" s="230" t="s">
        <v>179</v>
      </c>
      <c r="E127" s="231" t="s">
        <v>908</v>
      </c>
      <c r="F127" s="232" t="s">
        <v>909</v>
      </c>
      <c r="G127" s="233" t="s">
        <v>139</v>
      </c>
      <c r="H127" s="234">
        <v>2</v>
      </c>
      <c r="I127" s="235"/>
      <c r="J127" s="236">
        <f>ROUND(I127*H127,2)</f>
        <v>0</v>
      </c>
      <c r="K127" s="237"/>
      <c r="L127" s="238"/>
      <c r="M127" s="239" t="s">
        <v>1</v>
      </c>
      <c r="N127" s="240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200</v>
      </c>
      <c r="AT127" s="228" t="s">
        <v>179</v>
      </c>
      <c r="AU127" s="228" t="s">
        <v>143</v>
      </c>
      <c r="AY127" s="14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164</v>
      </c>
      <c r="BM127" s="228" t="s">
        <v>910</v>
      </c>
    </row>
    <row r="128" s="2" customFormat="1" ht="24.15" customHeight="1">
      <c r="A128" s="35"/>
      <c r="B128" s="36"/>
      <c r="C128" s="216" t="s">
        <v>140</v>
      </c>
      <c r="D128" s="216" t="s">
        <v>136</v>
      </c>
      <c r="E128" s="217" t="s">
        <v>911</v>
      </c>
      <c r="F128" s="218" t="s">
        <v>912</v>
      </c>
      <c r="G128" s="219" t="s">
        <v>176</v>
      </c>
      <c r="H128" s="220">
        <v>10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164</v>
      </c>
      <c r="AT128" s="228" t="s">
        <v>136</v>
      </c>
      <c r="AU128" s="228" t="s">
        <v>143</v>
      </c>
      <c r="AY128" s="14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164</v>
      </c>
      <c r="BM128" s="228" t="s">
        <v>913</v>
      </c>
    </row>
    <row r="129" s="2" customFormat="1" ht="16.5" customHeight="1">
      <c r="A129" s="35"/>
      <c r="B129" s="36"/>
      <c r="C129" s="230" t="s">
        <v>150</v>
      </c>
      <c r="D129" s="230" t="s">
        <v>179</v>
      </c>
      <c r="E129" s="231" t="s">
        <v>914</v>
      </c>
      <c r="F129" s="232" t="s">
        <v>915</v>
      </c>
      <c r="G129" s="233" t="s">
        <v>139</v>
      </c>
      <c r="H129" s="234">
        <v>5</v>
      </c>
      <c r="I129" s="235"/>
      <c r="J129" s="236">
        <f>ROUND(I129*H129,2)</f>
        <v>0</v>
      </c>
      <c r="K129" s="237"/>
      <c r="L129" s="238"/>
      <c r="M129" s="239" t="s">
        <v>1</v>
      </c>
      <c r="N129" s="240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200</v>
      </c>
      <c r="AT129" s="228" t="s">
        <v>179</v>
      </c>
      <c r="AU129" s="228" t="s">
        <v>143</v>
      </c>
      <c r="AY129" s="14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164</v>
      </c>
      <c r="BM129" s="228" t="s">
        <v>916</v>
      </c>
    </row>
    <row r="130" s="2" customFormat="1" ht="16.5" customHeight="1">
      <c r="A130" s="35"/>
      <c r="B130" s="36"/>
      <c r="C130" s="230" t="s">
        <v>146</v>
      </c>
      <c r="D130" s="230" t="s">
        <v>179</v>
      </c>
      <c r="E130" s="231" t="s">
        <v>917</v>
      </c>
      <c r="F130" s="232" t="s">
        <v>918</v>
      </c>
      <c r="G130" s="233" t="s">
        <v>139</v>
      </c>
      <c r="H130" s="234">
        <v>5</v>
      </c>
      <c r="I130" s="235"/>
      <c r="J130" s="236">
        <f>ROUND(I130*H130,2)</f>
        <v>0</v>
      </c>
      <c r="K130" s="237"/>
      <c r="L130" s="238"/>
      <c r="M130" s="239" t="s">
        <v>1</v>
      </c>
      <c r="N130" s="240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200</v>
      </c>
      <c r="AT130" s="228" t="s">
        <v>179</v>
      </c>
      <c r="AU130" s="228" t="s">
        <v>143</v>
      </c>
      <c r="AY130" s="14" t="s">
        <v>133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164</v>
      </c>
      <c r="BM130" s="228" t="s">
        <v>919</v>
      </c>
    </row>
    <row r="131" s="2" customFormat="1" ht="24.15" customHeight="1">
      <c r="A131" s="35"/>
      <c r="B131" s="36"/>
      <c r="C131" s="216" t="s">
        <v>158</v>
      </c>
      <c r="D131" s="216" t="s">
        <v>136</v>
      </c>
      <c r="E131" s="217" t="s">
        <v>920</v>
      </c>
      <c r="F131" s="218" t="s">
        <v>921</v>
      </c>
      <c r="G131" s="219" t="s">
        <v>176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164</v>
      </c>
      <c r="AT131" s="228" t="s">
        <v>136</v>
      </c>
      <c r="AU131" s="228" t="s">
        <v>143</v>
      </c>
      <c r="AY131" s="14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164</v>
      </c>
      <c r="BM131" s="228" t="s">
        <v>922</v>
      </c>
    </row>
    <row r="132" s="2" customFormat="1" ht="16.5" customHeight="1">
      <c r="A132" s="35"/>
      <c r="B132" s="36"/>
      <c r="C132" s="230" t="s">
        <v>149</v>
      </c>
      <c r="D132" s="230" t="s">
        <v>179</v>
      </c>
      <c r="E132" s="231" t="s">
        <v>923</v>
      </c>
      <c r="F132" s="232" t="s">
        <v>924</v>
      </c>
      <c r="G132" s="233" t="s">
        <v>139</v>
      </c>
      <c r="H132" s="234">
        <v>1</v>
      </c>
      <c r="I132" s="235"/>
      <c r="J132" s="236">
        <f>ROUND(I132*H132,2)</f>
        <v>0</v>
      </c>
      <c r="K132" s="237"/>
      <c r="L132" s="238"/>
      <c r="M132" s="239" t="s">
        <v>1</v>
      </c>
      <c r="N132" s="240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200</v>
      </c>
      <c r="AT132" s="228" t="s">
        <v>179</v>
      </c>
      <c r="AU132" s="228" t="s">
        <v>143</v>
      </c>
      <c r="AY132" s="14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164</v>
      </c>
      <c r="BM132" s="228" t="s">
        <v>925</v>
      </c>
    </row>
    <row r="133" s="2" customFormat="1" ht="24.15" customHeight="1">
      <c r="A133" s="35"/>
      <c r="B133" s="36"/>
      <c r="C133" s="216" t="s">
        <v>165</v>
      </c>
      <c r="D133" s="216" t="s">
        <v>136</v>
      </c>
      <c r="E133" s="217" t="s">
        <v>926</v>
      </c>
      <c r="F133" s="218" t="s">
        <v>927</v>
      </c>
      <c r="G133" s="219" t="s">
        <v>176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164</v>
      </c>
      <c r="AT133" s="228" t="s">
        <v>136</v>
      </c>
      <c r="AU133" s="228" t="s">
        <v>143</v>
      </c>
      <c r="AY133" s="14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164</v>
      </c>
      <c r="BM133" s="228" t="s">
        <v>928</v>
      </c>
    </row>
    <row r="134" s="2" customFormat="1" ht="21.75" customHeight="1">
      <c r="A134" s="35"/>
      <c r="B134" s="36"/>
      <c r="C134" s="230" t="s">
        <v>153</v>
      </c>
      <c r="D134" s="230" t="s">
        <v>179</v>
      </c>
      <c r="E134" s="231" t="s">
        <v>929</v>
      </c>
      <c r="F134" s="232" t="s">
        <v>930</v>
      </c>
      <c r="G134" s="233" t="s">
        <v>139</v>
      </c>
      <c r="H134" s="234">
        <v>1</v>
      </c>
      <c r="I134" s="235"/>
      <c r="J134" s="236">
        <f>ROUND(I134*H134,2)</f>
        <v>0</v>
      </c>
      <c r="K134" s="237"/>
      <c r="L134" s="238"/>
      <c r="M134" s="239" t="s">
        <v>1</v>
      </c>
      <c r="N134" s="240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200</v>
      </c>
      <c r="AT134" s="228" t="s">
        <v>179</v>
      </c>
      <c r="AU134" s="228" t="s">
        <v>143</v>
      </c>
      <c r="AY134" s="14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164</v>
      </c>
      <c r="BM134" s="228" t="s">
        <v>931</v>
      </c>
    </row>
    <row r="135" s="2" customFormat="1" ht="24.15" customHeight="1">
      <c r="A135" s="35"/>
      <c r="B135" s="36"/>
      <c r="C135" s="216" t="s">
        <v>173</v>
      </c>
      <c r="D135" s="216" t="s">
        <v>136</v>
      </c>
      <c r="E135" s="217" t="s">
        <v>932</v>
      </c>
      <c r="F135" s="218" t="s">
        <v>933</v>
      </c>
      <c r="G135" s="219" t="s">
        <v>176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164</v>
      </c>
      <c r="AT135" s="228" t="s">
        <v>136</v>
      </c>
      <c r="AU135" s="228" t="s">
        <v>143</v>
      </c>
      <c r="AY135" s="14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164</v>
      </c>
      <c r="BM135" s="228" t="s">
        <v>934</v>
      </c>
    </row>
    <row r="136" s="2" customFormat="1" ht="24.15" customHeight="1">
      <c r="A136" s="35"/>
      <c r="B136" s="36"/>
      <c r="C136" s="216" t="s">
        <v>157</v>
      </c>
      <c r="D136" s="216" t="s">
        <v>136</v>
      </c>
      <c r="E136" s="217" t="s">
        <v>935</v>
      </c>
      <c r="F136" s="218" t="s">
        <v>936</v>
      </c>
      <c r="G136" s="219" t="s">
        <v>139</v>
      </c>
      <c r="H136" s="220">
        <v>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164</v>
      </c>
      <c r="AT136" s="228" t="s">
        <v>136</v>
      </c>
      <c r="AU136" s="228" t="s">
        <v>143</v>
      </c>
      <c r="AY136" s="14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164</v>
      </c>
      <c r="BM136" s="228" t="s">
        <v>937</v>
      </c>
    </row>
    <row r="137" s="2" customFormat="1" ht="24.15" customHeight="1">
      <c r="A137" s="35"/>
      <c r="B137" s="36"/>
      <c r="C137" s="216" t="s">
        <v>188</v>
      </c>
      <c r="D137" s="216" t="s">
        <v>136</v>
      </c>
      <c r="E137" s="217" t="s">
        <v>938</v>
      </c>
      <c r="F137" s="218" t="s">
        <v>939</v>
      </c>
      <c r="G137" s="219" t="s">
        <v>156</v>
      </c>
      <c r="H137" s="220">
        <v>66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164</v>
      </c>
      <c r="AT137" s="228" t="s">
        <v>136</v>
      </c>
      <c r="AU137" s="228" t="s">
        <v>143</v>
      </c>
      <c r="AY137" s="14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164</v>
      </c>
      <c r="BM137" s="228" t="s">
        <v>940</v>
      </c>
    </row>
    <row r="138" s="2" customFormat="1" ht="24.15" customHeight="1">
      <c r="A138" s="35"/>
      <c r="B138" s="36"/>
      <c r="C138" s="230" t="s">
        <v>161</v>
      </c>
      <c r="D138" s="230" t="s">
        <v>179</v>
      </c>
      <c r="E138" s="231" t="s">
        <v>941</v>
      </c>
      <c r="F138" s="232" t="s">
        <v>942</v>
      </c>
      <c r="G138" s="233" t="s">
        <v>156</v>
      </c>
      <c r="H138" s="234">
        <v>66</v>
      </c>
      <c r="I138" s="235"/>
      <c r="J138" s="236">
        <f>ROUND(I138*H138,2)</f>
        <v>0</v>
      </c>
      <c r="K138" s="237"/>
      <c r="L138" s="238"/>
      <c r="M138" s="239" t="s">
        <v>1</v>
      </c>
      <c r="N138" s="240" t="s">
        <v>41</v>
      </c>
      <c r="O138" s="88"/>
      <c r="P138" s="226">
        <f>O138*H138</f>
        <v>0</v>
      </c>
      <c r="Q138" s="226">
        <v>0.00040000000000000002</v>
      </c>
      <c r="R138" s="226">
        <f>Q138*H138</f>
        <v>0.0264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200</v>
      </c>
      <c r="AT138" s="228" t="s">
        <v>179</v>
      </c>
      <c r="AU138" s="228" t="s">
        <v>143</v>
      </c>
      <c r="AY138" s="14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164</v>
      </c>
      <c r="BM138" s="228" t="s">
        <v>943</v>
      </c>
    </row>
    <row r="139" s="2" customFormat="1" ht="24.15" customHeight="1">
      <c r="A139" s="35"/>
      <c r="B139" s="36"/>
      <c r="C139" s="216" t="s">
        <v>8</v>
      </c>
      <c r="D139" s="216" t="s">
        <v>136</v>
      </c>
      <c r="E139" s="217" t="s">
        <v>944</v>
      </c>
      <c r="F139" s="218" t="s">
        <v>945</v>
      </c>
      <c r="G139" s="219" t="s">
        <v>156</v>
      </c>
      <c r="H139" s="220">
        <v>55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164</v>
      </c>
      <c r="AT139" s="228" t="s">
        <v>136</v>
      </c>
      <c r="AU139" s="228" t="s">
        <v>143</v>
      </c>
      <c r="AY139" s="14" t="s">
        <v>133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164</v>
      </c>
      <c r="BM139" s="228" t="s">
        <v>946</v>
      </c>
    </row>
    <row r="140" s="2" customFormat="1" ht="24.15" customHeight="1">
      <c r="A140" s="35"/>
      <c r="B140" s="36"/>
      <c r="C140" s="230" t="s">
        <v>164</v>
      </c>
      <c r="D140" s="230" t="s">
        <v>179</v>
      </c>
      <c r="E140" s="231" t="s">
        <v>947</v>
      </c>
      <c r="F140" s="232" t="s">
        <v>948</v>
      </c>
      <c r="G140" s="233" t="s">
        <v>156</v>
      </c>
      <c r="H140" s="234">
        <v>55</v>
      </c>
      <c r="I140" s="235"/>
      <c r="J140" s="236">
        <f>ROUND(I140*H140,2)</f>
        <v>0</v>
      </c>
      <c r="K140" s="237"/>
      <c r="L140" s="238"/>
      <c r="M140" s="239" t="s">
        <v>1</v>
      </c>
      <c r="N140" s="240" t="s">
        <v>41</v>
      </c>
      <c r="O140" s="88"/>
      <c r="P140" s="226">
        <f>O140*H140</f>
        <v>0</v>
      </c>
      <c r="Q140" s="226">
        <v>0.00069999999999999999</v>
      </c>
      <c r="R140" s="226">
        <f>Q140*H140</f>
        <v>0.0385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200</v>
      </c>
      <c r="AT140" s="228" t="s">
        <v>179</v>
      </c>
      <c r="AU140" s="228" t="s">
        <v>143</v>
      </c>
      <c r="AY140" s="14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164</v>
      </c>
      <c r="BM140" s="228" t="s">
        <v>949</v>
      </c>
    </row>
    <row r="141" s="2" customFormat="1" ht="24.15" customHeight="1">
      <c r="A141" s="35"/>
      <c r="B141" s="36"/>
      <c r="C141" s="216" t="s">
        <v>201</v>
      </c>
      <c r="D141" s="216" t="s">
        <v>136</v>
      </c>
      <c r="E141" s="217" t="s">
        <v>950</v>
      </c>
      <c r="F141" s="218" t="s">
        <v>951</v>
      </c>
      <c r="G141" s="219" t="s">
        <v>156</v>
      </c>
      <c r="H141" s="220">
        <v>38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164</v>
      </c>
      <c r="AT141" s="228" t="s">
        <v>136</v>
      </c>
      <c r="AU141" s="228" t="s">
        <v>143</v>
      </c>
      <c r="AY141" s="14" t="s">
        <v>133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164</v>
      </c>
      <c r="BM141" s="228" t="s">
        <v>952</v>
      </c>
    </row>
    <row r="142" s="2" customFormat="1" ht="24.15" customHeight="1">
      <c r="A142" s="35"/>
      <c r="B142" s="36"/>
      <c r="C142" s="230" t="s">
        <v>168</v>
      </c>
      <c r="D142" s="230" t="s">
        <v>179</v>
      </c>
      <c r="E142" s="231" t="s">
        <v>953</v>
      </c>
      <c r="F142" s="232" t="s">
        <v>954</v>
      </c>
      <c r="G142" s="233" t="s">
        <v>156</v>
      </c>
      <c r="H142" s="234">
        <v>38</v>
      </c>
      <c r="I142" s="235"/>
      <c r="J142" s="236">
        <f>ROUND(I142*H142,2)</f>
        <v>0</v>
      </c>
      <c r="K142" s="237"/>
      <c r="L142" s="238"/>
      <c r="M142" s="239" t="s">
        <v>1</v>
      </c>
      <c r="N142" s="240" t="s">
        <v>41</v>
      </c>
      <c r="O142" s="88"/>
      <c r="P142" s="226">
        <f>O142*H142</f>
        <v>0</v>
      </c>
      <c r="Q142" s="226">
        <v>0.001</v>
      </c>
      <c r="R142" s="226">
        <f>Q142*H142</f>
        <v>0.037999999999999999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200</v>
      </c>
      <c r="AT142" s="228" t="s">
        <v>179</v>
      </c>
      <c r="AU142" s="228" t="s">
        <v>143</v>
      </c>
      <c r="AY142" s="14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164</v>
      </c>
      <c r="BM142" s="228" t="s">
        <v>955</v>
      </c>
    </row>
    <row r="143" s="2" customFormat="1" ht="24.15" customHeight="1">
      <c r="A143" s="35"/>
      <c r="B143" s="36"/>
      <c r="C143" s="216" t="s">
        <v>208</v>
      </c>
      <c r="D143" s="216" t="s">
        <v>136</v>
      </c>
      <c r="E143" s="217" t="s">
        <v>956</v>
      </c>
      <c r="F143" s="218" t="s">
        <v>957</v>
      </c>
      <c r="G143" s="219" t="s">
        <v>156</v>
      </c>
      <c r="H143" s="220">
        <v>69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164</v>
      </c>
      <c r="AT143" s="228" t="s">
        <v>136</v>
      </c>
      <c r="AU143" s="228" t="s">
        <v>143</v>
      </c>
      <c r="AY143" s="14" t="s">
        <v>133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164</v>
      </c>
      <c r="BM143" s="228" t="s">
        <v>958</v>
      </c>
    </row>
    <row r="144" s="2" customFormat="1" ht="24.15" customHeight="1">
      <c r="A144" s="35"/>
      <c r="B144" s="36"/>
      <c r="C144" s="230" t="s">
        <v>172</v>
      </c>
      <c r="D144" s="230" t="s">
        <v>179</v>
      </c>
      <c r="E144" s="231" t="s">
        <v>959</v>
      </c>
      <c r="F144" s="232" t="s">
        <v>960</v>
      </c>
      <c r="G144" s="233" t="s">
        <v>156</v>
      </c>
      <c r="H144" s="234">
        <v>69</v>
      </c>
      <c r="I144" s="235"/>
      <c r="J144" s="236">
        <f>ROUND(I144*H144,2)</f>
        <v>0</v>
      </c>
      <c r="K144" s="237"/>
      <c r="L144" s="238"/>
      <c r="M144" s="239" t="s">
        <v>1</v>
      </c>
      <c r="N144" s="240" t="s">
        <v>41</v>
      </c>
      <c r="O144" s="88"/>
      <c r="P144" s="226">
        <f>O144*H144</f>
        <v>0</v>
      </c>
      <c r="Q144" s="226">
        <v>0.0014</v>
      </c>
      <c r="R144" s="226">
        <f>Q144*H144</f>
        <v>0.096600000000000005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200</v>
      </c>
      <c r="AT144" s="228" t="s">
        <v>179</v>
      </c>
      <c r="AU144" s="228" t="s">
        <v>143</v>
      </c>
      <c r="AY144" s="14" t="s">
        <v>133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164</v>
      </c>
      <c r="BM144" s="228" t="s">
        <v>961</v>
      </c>
    </row>
    <row r="145" s="2" customFormat="1" ht="24.15" customHeight="1">
      <c r="A145" s="35"/>
      <c r="B145" s="36"/>
      <c r="C145" s="216" t="s">
        <v>7</v>
      </c>
      <c r="D145" s="216" t="s">
        <v>136</v>
      </c>
      <c r="E145" s="217" t="s">
        <v>962</v>
      </c>
      <c r="F145" s="218" t="s">
        <v>963</v>
      </c>
      <c r="G145" s="219" t="s">
        <v>156</v>
      </c>
      <c r="H145" s="220">
        <v>10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164</v>
      </c>
      <c r="AT145" s="228" t="s">
        <v>136</v>
      </c>
      <c r="AU145" s="228" t="s">
        <v>143</v>
      </c>
      <c r="AY145" s="14" t="s">
        <v>133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164</v>
      </c>
      <c r="BM145" s="228" t="s">
        <v>964</v>
      </c>
    </row>
    <row r="146" s="2" customFormat="1" ht="24.15" customHeight="1">
      <c r="A146" s="35"/>
      <c r="B146" s="36"/>
      <c r="C146" s="230" t="s">
        <v>177</v>
      </c>
      <c r="D146" s="230" t="s">
        <v>179</v>
      </c>
      <c r="E146" s="231" t="s">
        <v>965</v>
      </c>
      <c r="F146" s="232" t="s">
        <v>966</v>
      </c>
      <c r="G146" s="233" t="s">
        <v>156</v>
      </c>
      <c r="H146" s="234">
        <v>10</v>
      </c>
      <c r="I146" s="235"/>
      <c r="J146" s="236">
        <f>ROUND(I146*H146,2)</f>
        <v>0</v>
      </c>
      <c r="K146" s="237"/>
      <c r="L146" s="238"/>
      <c r="M146" s="239" t="s">
        <v>1</v>
      </c>
      <c r="N146" s="240" t="s">
        <v>41</v>
      </c>
      <c r="O146" s="88"/>
      <c r="P146" s="226">
        <f>O146*H146</f>
        <v>0</v>
      </c>
      <c r="Q146" s="226">
        <v>0.0020999999999999999</v>
      </c>
      <c r="R146" s="226">
        <f>Q146*H146</f>
        <v>0.020999999999999998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200</v>
      </c>
      <c r="AT146" s="228" t="s">
        <v>179</v>
      </c>
      <c r="AU146" s="228" t="s">
        <v>143</v>
      </c>
      <c r="AY146" s="14" t="s">
        <v>133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84</v>
      </c>
      <c r="BK146" s="229">
        <f>ROUND(I146*H146,2)</f>
        <v>0</v>
      </c>
      <c r="BL146" s="14" t="s">
        <v>164</v>
      </c>
      <c r="BM146" s="228" t="s">
        <v>967</v>
      </c>
    </row>
    <row r="147" s="2" customFormat="1" ht="24.15" customHeight="1">
      <c r="A147" s="35"/>
      <c r="B147" s="36"/>
      <c r="C147" s="216" t="s">
        <v>221</v>
      </c>
      <c r="D147" s="216" t="s">
        <v>136</v>
      </c>
      <c r="E147" s="217" t="s">
        <v>968</v>
      </c>
      <c r="F147" s="218" t="s">
        <v>969</v>
      </c>
      <c r="G147" s="219" t="s">
        <v>156</v>
      </c>
      <c r="H147" s="220">
        <v>53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164</v>
      </c>
      <c r="AT147" s="228" t="s">
        <v>136</v>
      </c>
      <c r="AU147" s="228" t="s">
        <v>143</v>
      </c>
      <c r="AY147" s="14" t="s">
        <v>133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164</v>
      </c>
      <c r="BM147" s="228" t="s">
        <v>970</v>
      </c>
    </row>
    <row r="148" s="2" customFormat="1" ht="24.15" customHeight="1">
      <c r="A148" s="35"/>
      <c r="B148" s="36"/>
      <c r="C148" s="230" t="s">
        <v>187</v>
      </c>
      <c r="D148" s="230" t="s">
        <v>179</v>
      </c>
      <c r="E148" s="231" t="s">
        <v>971</v>
      </c>
      <c r="F148" s="232" t="s">
        <v>972</v>
      </c>
      <c r="G148" s="233" t="s">
        <v>156</v>
      </c>
      <c r="H148" s="234">
        <v>53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41</v>
      </c>
      <c r="O148" s="88"/>
      <c r="P148" s="226">
        <f>O148*H148</f>
        <v>0</v>
      </c>
      <c r="Q148" s="226">
        <v>0.0020999999999999999</v>
      </c>
      <c r="R148" s="226">
        <f>Q148*H148</f>
        <v>0.1113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200</v>
      </c>
      <c r="AT148" s="228" t="s">
        <v>179</v>
      </c>
      <c r="AU148" s="228" t="s">
        <v>143</v>
      </c>
      <c r="AY148" s="14" t="s">
        <v>133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164</v>
      </c>
      <c r="BM148" s="228" t="s">
        <v>973</v>
      </c>
    </row>
    <row r="149" s="2" customFormat="1" ht="16.5" customHeight="1">
      <c r="A149" s="35"/>
      <c r="B149" s="36"/>
      <c r="C149" s="216" t="s">
        <v>228</v>
      </c>
      <c r="D149" s="216" t="s">
        <v>136</v>
      </c>
      <c r="E149" s="217" t="s">
        <v>974</v>
      </c>
      <c r="F149" s="218" t="s">
        <v>975</v>
      </c>
      <c r="G149" s="219" t="s">
        <v>156</v>
      </c>
      <c r="H149" s="220">
        <v>291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164</v>
      </c>
      <c r="AT149" s="228" t="s">
        <v>136</v>
      </c>
      <c r="AU149" s="228" t="s">
        <v>143</v>
      </c>
      <c r="AY149" s="14" t="s">
        <v>133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164</v>
      </c>
      <c r="BM149" s="228" t="s">
        <v>976</v>
      </c>
    </row>
    <row r="150" s="2" customFormat="1" ht="21.75" customHeight="1">
      <c r="A150" s="35"/>
      <c r="B150" s="36"/>
      <c r="C150" s="216" t="s">
        <v>191</v>
      </c>
      <c r="D150" s="216" t="s">
        <v>136</v>
      </c>
      <c r="E150" s="217" t="s">
        <v>977</v>
      </c>
      <c r="F150" s="218" t="s">
        <v>978</v>
      </c>
      <c r="G150" s="219" t="s">
        <v>176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164</v>
      </c>
      <c r="AT150" s="228" t="s">
        <v>136</v>
      </c>
      <c r="AU150" s="228" t="s">
        <v>143</v>
      </c>
      <c r="AY150" s="14" t="s">
        <v>133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164</v>
      </c>
      <c r="BM150" s="228" t="s">
        <v>979</v>
      </c>
    </row>
    <row r="151" s="2" customFormat="1" ht="16.5" customHeight="1">
      <c r="A151" s="35"/>
      <c r="B151" s="36"/>
      <c r="C151" s="216" t="s">
        <v>235</v>
      </c>
      <c r="D151" s="216" t="s">
        <v>136</v>
      </c>
      <c r="E151" s="217" t="s">
        <v>980</v>
      </c>
      <c r="F151" s="218" t="s">
        <v>981</v>
      </c>
      <c r="G151" s="219" t="s">
        <v>176</v>
      </c>
      <c r="H151" s="220">
        <v>9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164</v>
      </c>
      <c r="AT151" s="228" t="s">
        <v>136</v>
      </c>
      <c r="AU151" s="228" t="s">
        <v>143</v>
      </c>
      <c r="AY151" s="14" t="s">
        <v>133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164</v>
      </c>
      <c r="BM151" s="228" t="s">
        <v>982</v>
      </c>
    </row>
    <row r="152" s="2" customFormat="1" ht="16.5" customHeight="1">
      <c r="A152" s="35"/>
      <c r="B152" s="36"/>
      <c r="C152" s="216" t="s">
        <v>194</v>
      </c>
      <c r="D152" s="216" t="s">
        <v>136</v>
      </c>
      <c r="E152" s="217" t="s">
        <v>983</v>
      </c>
      <c r="F152" s="218" t="s">
        <v>984</v>
      </c>
      <c r="G152" s="219" t="s">
        <v>176</v>
      </c>
      <c r="H152" s="220">
        <v>3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164</v>
      </c>
      <c r="AT152" s="228" t="s">
        <v>136</v>
      </c>
      <c r="AU152" s="228" t="s">
        <v>143</v>
      </c>
      <c r="AY152" s="14" t="s">
        <v>133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164</v>
      </c>
      <c r="BM152" s="228" t="s">
        <v>985</v>
      </c>
    </row>
    <row r="153" s="2" customFormat="1" ht="16.5" customHeight="1">
      <c r="A153" s="35"/>
      <c r="B153" s="36"/>
      <c r="C153" s="216" t="s">
        <v>242</v>
      </c>
      <c r="D153" s="216" t="s">
        <v>136</v>
      </c>
      <c r="E153" s="217" t="s">
        <v>986</v>
      </c>
      <c r="F153" s="218" t="s">
        <v>987</v>
      </c>
      <c r="G153" s="219" t="s">
        <v>176</v>
      </c>
      <c r="H153" s="220">
        <v>4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164</v>
      </c>
      <c r="AT153" s="228" t="s">
        <v>136</v>
      </c>
      <c r="AU153" s="228" t="s">
        <v>143</v>
      </c>
      <c r="AY153" s="14" t="s">
        <v>133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164</v>
      </c>
      <c r="BM153" s="228" t="s">
        <v>988</v>
      </c>
    </row>
    <row r="154" s="2" customFormat="1" ht="16.5" customHeight="1">
      <c r="A154" s="35"/>
      <c r="B154" s="36"/>
      <c r="C154" s="216" t="s">
        <v>197</v>
      </c>
      <c r="D154" s="216" t="s">
        <v>136</v>
      </c>
      <c r="E154" s="217" t="s">
        <v>989</v>
      </c>
      <c r="F154" s="218" t="s">
        <v>990</v>
      </c>
      <c r="G154" s="219" t="s">
        <v>541</v>
      </c>
      <c r="H154" s="220">
        <v>20.120000000000001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164</v>
      </c>
      <c r="AT154" s="228" t="s">
        <v>136</v>
      </c>
      <c r="AU154" s="228" t="s">
        <v>143</v>
      </c>
      <c r="AY154" s="14" t="s">
        <v>133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164</v>
      </c>
      <c r="BM154" s="228" t="s">
        <v>991</v>
      </c>
    </row>
    <row r="155" s="12" customFormat="1" ht="20.88" customHeight="1">
      <c r="A155" s="12"/>
      <c r="B155" s="200"/>
      <c r="C155" s="201"/>
      <c r="D155" s="202" t="s">
        <v>75</v>
      </c>
      <c r="E155" s="214" t="s">
        <v>992</v>
      </c>
      <c r="F155" s="214" t="s">
        <v>993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SUM(P156:P160)</f>
        <v>0</v>
      </c>
      <c r="Q155" s="208"/>
      <c r="R155" s="209">
        <f>SUM(R156:R160)</f>
        <v>0.012800000000000001</v>
      </c>
      <c r="S155" s="208"/>
      <c r="T155" s="210">
        <f>SUM(T156:T160)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86</v>
      </c>
      <c r="AT155" s="212" t="s">
        <v>75</v>
      </c>
      <c r="AU155" s="212" t="s">
        <v>86</v>
      </c>
      <c r="AY155" s="211" t="s">
        <v>133</v>
      </c>
      <c r="BK155" s="213">
        <f>SUM(BK156:BK160)</f>
        <v>0</v>
      </c>
    </row>
    <row r="156" s="2" customFormat="1" ht="24.15" customHeight="1">
      <c r="A156" s="35"/>
      <c r="B156" s="36"/>
      <c r="C156" s="216" t="s">
        <v>249</v>
      </c>
      <c r="D156" s="216" t="s">
        <v>136</v>
      </c>
      <c r="E156" s="217" t="s">
        <v>994</v>
      </c>
      <c r="F156" s="218" t="s">
        <v>995</v>
      </c>
      <c r="G156" s="219" t="s">
        <v>176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164</v>
      </c>
      <c r="AT156" s="228" t="s">
        <v>136</v>
      </c>
      <c r="AU156" s="228" t="s">
        <v>143</v>
      </c>
      <c r="AY156" s="14" t="s">
        <v>133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164</v>
      </c>
      <c r="BM156" s="228" t="s">
        <v>996</v>
      </c>
    </row>
    <row r="157" s="2" customFormat="1" ht="33" customHeight="1">
      <c r="A157" s="35"/>
      <c r="B157" s="36"/>
      <c r="C157" s="216" t="s">
        <v>200</v>
      </c>
      <c r="D157" s="216" t="s">
        <v>136</v>
      </c>
      <c r="E157" s="217" t="s">
        <v>997</v>
      </c>
      <c r="F157" s="218" t="s">
        <v>998</v>
      </c>
      <c r="G157" s="219" t="s">
        <v>176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41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164</v>
      </c>
      <c r="AT157" s="228" t="s">
        <v>136</v>
      </c>
      <c r="AU157" s="228" t="s">
        <v>143</v>
      </c>
      <c r="AY157" s="14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164</v>
      </c>
      <c r="BM157" s="228" t="s">
        <v>999</v>
      </c>
    </row>
    <row r="158" s="2" customFormat="1" ht="16.5" customHeight="1">
      <c r="A158" s="35"/>
      <c r="B158" s="36"/>
      <c r="C158" s="216" t="s">
        <v>256</v>
      </c>
      <c r="D158" s="216" t="s">
        <v>136</v>
      </c>
      <c r="E158" s="217" t="s">
        <v>1000</v>
      </c>
      <c r="F158" s="218" t="s">
        <v>1001</v>
      </c>
      <c r="G158" s="219" t="s">
        <v>176</v>
      </c>
      <c r="H158" s="220">
        <v>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41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164</v>
      </c>
      <c r="AT158" s="228" t="s">
        <v>136</v>
      </c>
      <c r="AU158" s="228" t="s">
        <v>143</v>
      </c>
      <c r="AY158" s="14" t="s">
        <v>133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84</v>
      </c>
      <c r="BK158" s="229">
        <f>ROUND(I158*H158,2)</f>
        <v>0</v>
      </c>
      <c r="BL158" s="14" t="s">
        <v>164</v>
      </c>
      <c r="BM158" s="228" t="s">
        <v>1002</v>
      </c>
    </row>
    <row r="159" s="2" customFormat="1" ht="24.15" customHeight="1">
      <c r="A159" s="35"/>
      <c r="B159" s="36"/>
      <c r="C159" s="216" t="s">
        <v>204</v>
      </c>
      <c r="D159" s="216" t="s">
        <v>136</v>
      </c>
      <c r="E159" s="217" t="s">
        <v>1003</v>
      </c>
      <c r="F159" s="218" t="s">
        <v>1004</v>
      </c>
      <c r="G159" s="219" t="s">
        <v>156</v>
      </c>
      <c r="H159" s="220">
        <v>8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41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164</v>
      </c>
      <c r="AT159" s="228" t="s">
        <v>136</v>
      </c>
      <c r="AU159" s="228" t="s">
        <v>143</v>
      </c>
      <c r="AY159" s="14" t="s">
        <v>133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84</v>
      </c>
      <c r="BK159" s="229">
        <f>ROUND(I159*H159,2)</f>
        <v>0</v>
      </c>
      <c r="BL159" s="14" t="s">
        <v>164</v>
      </c>
      <c r="BM159" s="228" t="s">
        <v>1005</v>
      </c>
    </row>
    <row r="160" s="2" customFormat="1" ht="24.15" customHeight="1">
      <c r="A160" s="35"/>
      <c r="B160" s="36"/>
      <c r="C160" s="230" t="s">
        <v>263</v>
      </c>
      <c r="D160" s="230" t="s">
        <v>179</v>
      </c>
      <c r="E160" s="231" t="s">
        <v>1006</v>
      </c>
      <c r="F160" s="232" t="s">
        <v>1007</v>
      </c>
      <c r="G160" s="233" t="s">
        <v>156</v>
      </c>
      <c r="H160" s="234">
        <v>8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41</v>
      </c>
      <c r="O160" s="88"/>
      <c r="P160" s="226">
        <f>O160*H160</f>
        <v>0</v>
      </c>
      <c r="Q160" s="226">
        <v>0.0016000000000000001</v>
      </c>
      <c r="R160" s="226">
        <f>Q160*H160</f>
        <v>0.012800000000000001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200</v>
      </c>
      <c r="AT160" s="228" t="s">
        <v>179</v>
      </c>
      <c r="AU160" s="228" t="s">
        <v>143</v>
      </c>
      <c r="AY160" s="14" t="s">
        <v>133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84</v>
      </c>
      <c r="BK160" s="229">
        <f>ROUND(I160*H160,2)</f>
        <v>0</v>
      </c>
      <c r="BL160" s="14" t="s">
        <v>164</v>
      </c>
      <c r="BM160" s="228" t="s">
        <v>1008</v>
      </c>
    </row>
    <row r="161" s="12" customFormat="1" ht="20.88" customHeight="1">
      <c r="A161" s="12"/>
      <c r="B161" s="200"/>
      <c r="C161" s="201"/>
      <c r="D161" s="202" t="s">
        <v>75</v>
      </c>
      <c r="E161" s="214" t="s">
        <v>1009</v>
      </c>
      <c r="F161" s="214" t="s">
        <v>1010</v>
      </c>
      <c r="G161" s="201"/>
      <c r="H161" s="201"/>
      <c r="I161" s="204"/>
      <c r="J161" s="215">
        <f>BK161</f>
        <v>0</v>
      </c>
      <c r="K161" s="201"/>
      <c r="L161" s="206"/>
      <c r="M161" s="207"/>
      <c r="N161" s="208"/>
      <c r="O161" s="208"/>
      <c r="P161" s="209">
        <f>SUM(P162:P172)</f>
        <v>0</v>
      </c>
      <c r="Q161" s="208"/>
      <c r="R161" s="209">
        <f>SUM(R162:R172)</f>
        <v>0</v>
      </c>
      <c r="S161" s="208"/>
      <c r="T161" s="210">
        <f>SUM(T162:T172)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86</v>
      </c>
      <c r="AT161" s="212" t="s">
        <v>75</v>
      </c>
      <c r="AU161" s="212" t="s">
        <v>86</v>
      </c>
      <c r="AY161" s="211" t="s">
        <v>133</v>
      </c>
      <c r="BK161" s="213">
        <f>SUM(BK162:BK172)</f>
        <v>0</v>
      </c>
    </row>
    <row r="162" s="2" customFormat="1" ht="24.15" customHeight="1">
      <c r="A162" s="35"/>
      <c r="B162" s="36"/>
      <c r="C162" s="216" t="s">
        <v>207</v>
      </c>
      <c r="D162" s="216" t="s">
        <v>136</v>
      </c>
      <c r="E162" s="217" t="s">
        <v>1011</v>
      </c>
      <c r="F162" s="218" t="s">
        <v>1012</v>
      </c>
      <c r="G162" s="219" t="s">
        <v>171</v>
      </c>
      <c r="H162" s="220">
        <v>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41</v>
      </c>
      <c r="O162" s="88"/>
      <c r="P162" s="226">
        <f>O162*H162</f>
        <v>0</v>
      </c>
      <c r="Q162" s="226">
        <v>0</v>
      </c>
      <c r="R162" s="226">
        <f>Q162*H162</f>
        <v>0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164</v>
      </c>
      <c r="AT162" s="228" t="s">
        <v>136</v>
      </c>
      <c r="AU162" s="228" t="s">
        <v>143</v>
      </c>
      <c r="AY162" s="14" t="s">
        <v>133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84</v>
      </c>
      <c r="BK162" s="229">
        <f>ROUND(I162*H162,2)</f>
        <v>0</v>
      </c>
      <c r="BL162" s="14" t="s">
        <v>164</v>
      </c>
      <c r="BM162" s="228" t="s">
        <v>1013</v>
      </c>
    </row>
    <row r="163" s="2" customFormat="1" ht="24.15" customHeight="1">
      <c r="A163" s="35"/>
      <c r="B163" s="36"/>
      <c r="C163" s="216" t="s">
        <v>270</v>
      </c>
      <c r="D163" s="216" t="s">
        <v>136</v>
      </c>
      <c r="E163" s="217" t="s">
        <v>1014</v>
      </c>
      <c r="F163" s="218" t="s">
        <v>1015</v>
      </c>
      <c r="G163" s="219" t="s">
        <v>176</v>
      </c>
      <c r="H163" s="220">
        <v>1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41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164</v>
      </c>
      <c r="AT163" s="228" t="s">
        <v>136</v>
      </c>
      <c r="AU163" s="228" t="s">
        <v>143</v>
      </c>
      <c r="AY163" s="14" t="s">
        <v>133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84</v>
      </c>
      <c r="BK163" s="229">
        <f>ROUND(I163*H163,2)</f>
        <v>0</v>
      </c>
      <c r="BL163" s="14" t="s">
        <v>164</v>
      </c>
      <c r="BM163" s="228" t="s">
        <v>1016</v>
      </c>
    </row>
    <row r="164" s="2" customFormat="1" ht="16.5" customHeight="1">
      <c r="A164" s="35"/>
      <c r="B164" s="36"/>
      <c r="C164" s="216" t="s">
        <v>211</v>
      </c>
      <c r="D164" s="216" t="s">
        <v>136</v>
      </c>
      <c r="E164" s="217" t="s">
        <v>1017</v>
      </c>
      <c r="F164" s="218" t="s">
        <v>1018</v>
      </c>
      <c r="G164" s="219" t="s">
        <v>176</v>
      </c>
      <c r="H164" s="220">
        <v>1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41</v>
      </c>
      <c r="O164" s="88"/>
      <c r="P164" s="226">
        <f>O164*H164</f>
        <v>0</v>
      </c>
      <c r="Q164" s="226">
        <v>0</v>
      </c>
      <c r="R164" s="226">
        <f>Q164*H164</f>
        <v>0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164</v>
      </c>
      <c r="AT164" s="228" t="s">
        <v>136</v>
      </c>
      <c r="AU164" s="228" t="s">
        <v>143</v>
      </c>
      <c r="AY164" s="14" t="s">
        <v>133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84</v>
      </c>
      <c r="BK164" s="229">
        <f>ROUND(I164*H164,2)</f>
        <v>0</v>
      </c>
      <c r="BL164" s="14" t="s">
        <v>164</v>
      </c>
      <c r="BM164" s="228" t="s">
        <v>1019</v>
      </c>
    </row>
    <row r="165" s="2" customFormat="1" ht="16.5" customHeight="1">
      <c r="A165" s="35"/>
      <c r="B165" s="36"/>
      <c r="C165" s="216" t="s">
        <v>277</v>
      </c>
      <c r="D165" s="216" t="s">
        <v>136</v>
      </c>
      <c r="E165" s="217" t="s">
        <v>1020</v>
      </c>
      <c r="F165" s="218" t="s">
        <v>1021</v>
      </c>
      <c r="G165" s="219" t="s">
        <v>176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41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164</v>
      </c>
      <c r="AT165" s="228" t="s">
        <v>136</v>
      </c>
      <c r="AU165" s="228" t="s">
        <v>143</v>
      </c>
      <c r="AY165" s="14" t="s">
        <v>133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84</v>
      </c>
      <c r="BK165" s="229">
        <f>ROUND(I165*H165,2)</f>
        <v>0</v>
      </c>
      <c r="BL165" s="14" t="s">
        <v>164</v>
      </c>
      <c r="BM165" s="228" t="s">
        <v>1022</v>
      </c>
    </row>
    <row r="166" s="2" customFormat="1" ht="16.5" customHeight="1">
      <c r="A166" s="35"/>
      <c r="B166" s="36"/>
      <c r="C166" s="216" t="s">
        <v>214</v>
      </c>
      <c r="D166" s="216" t="s">
        <v>136</v>
      </c>
      <c r="E166" s="217" t="s">
        <v>1023</v>
      </c>
      <c r="F166" s="218" t="s">
        <v>1024</v>
      </c>
      <c r="G166" s="219" t="s">
        <v>176</v>
      </c>
      <c r="H166" s="220">
        <v>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41</v>
      </c>
      <c r="O166" s="88"/>
      <c r="P166" s="226">
        <f>O166*H166</f>
        <v>0</v>
      </c>
      <c r="Q166" s="226">
        <v>0</v>
      </c>
      <c r="R166" s="226">
        <f>Q166*H166</f>
        <v>0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164</v>
      </c>
      <c r="AT166" s="228" t="s">
        <v>136</v>
      </c>
      <c r="AU166" s="228" t="s">
        <v>143</v>
      </c>
      <c r="AY166" s="14" t="s">
        <v>133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84</v>
      </c>
      <c r="BK166" s="229">
        <f>ROUND(I166*H166,2)</f>
        <v>0</v>
      </c>
      <c r="BL166" s="14" t="s">
        <v>164</v>
      </c>
      <c r="BM166" s="228" t="s">
        <v>1025</v>
      </c>
    </row>
    <row r="167" s="2" customFormat="1" ht="24.15" customHeight="1">
      <c r="A167" s="35"/>
      <c r="B167" s="36"/>
      <c r="C167" s="216" t="s">
        <v>284</v>
      </c>
      <c r="D167" s="216" t="s">
        <v>136</v>
      </c>
      <c r="E167" s="217" t="s">
        <v>1026</v>
      </c>
      <c r="F167" s="218" t="s">
        <v>872</v>
      </c>
      <c r="G167" s="219" t="s">
        <v>176</v>
      </c>
      <c r="H167" s="220">
        <v>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41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164</v>
      </c>
      <c r="AT167" s="228" t="s">
        <v>136</v>
      </c>
      <c r="AU167" s="228" t="s">
        <v>143</v>
      </c>
      <c r="AY167" s="14" t="s">
        <v>133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84</v>
      </c>
      <c r="BK167" s="229">
        <f>ROUND(I167*H167,2)</f>
        <v>0</v>
      </c>
      <c r="BL167" s="14" t="s">
        <v>164</v>
      </c>
      <c r="BM167" s="228" t="s">
        <v>1027</v>
      </c>
    </row>
    <row r="168" s="2" customFormat="1" ht="16.5" customHeight="1">
      <c r="A168" s="35"/>
      <c r="B168" s="36"/>
      <c r="C168" s="216" t="s">
        <v>217</v>
      </c>
      <c r="D168" s="216" t="s">
        <v>136</v>
      </c>
      <c r="E168" s="217" t="s">
        <v>1028</v>
      </c>
      <c r="F168" s="218" t="s">
        <v>875</v>
      </c>
      <c r="G168" s="219" t="s">
        <v>176</v>
      </c>
      <c r="H168" s="220">
        <v>1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41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164</v>
      </c>
      <c r="AT168" s="228" t="s">
        <v>136</v>
      </c>
      <c r="AU168" s="228" t="s">
        <v>143</v>
      </c>
      <c r="AY168" s="14" t="s">
        <v>133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84</v>
      </c>
      <c r="BK168" s="229">
        <f>ROUND(I168*H168,2)</f>
        <v>0</v>
      </c>
      <c r="BL168" s="14" t="s">
        <v>164</v>
      </c>
      <c r="BM168" s="228" t="s">
        <v>1029</v>
      </c>
    </row>
    <row r="169" s="2" customFormat="1" ht="16.5" customHeight="1">
      <c r="A169" s="35"/>
      <c r="B169" s="36"/>
      <c r="C169" s="216" t="s">
        <v>291</v>
      </c>
      <c r="D169" s="216" t="s">
        <v>136</v>
      </c>
      <c r="E169" s="217" t="s">
        <v>1030</v>
      </c>
      <c r="F169" s="218" t="s">
        <v>865</v>
      </c>
      <c r="G169" s="219" t="s">
        <v>176</v>
      </c>
      <c r="H169" s="220">
        <v>1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41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164</v>
      </c>
      <c r="AT169" s="228" t="s">
        <v>136</v>
      </c>
      <c r="AU169" s="228" t="s">
        <v>143</v>
      </c>
      <c r="AY169" s="14" t="s">
        <v>133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84</v>
      </c>
      <c r="BK169" s="229">
        <f>ROUND(I169*H169,2)</f>
        <v>0</v>
      </c>
      <c r="BL169" s="14" t="s">
        <v>164</v>
      </c>
      <c r="BM169" s="228" t="s">
        <v>1031</v>
      </c>
    </row>
    <row r="170" s="2" customFormat="1" ht="16.5" customHeight="1">
      <c r="A170" s="35"/>
      <c r="B170" s="36"/>
      <c r="C170" s="216" t="s">
        <v>220</v>
      </c>
      <c r="D170" s="216" t="s">
        <v>136</v>
      </c>
      <c r="E170" s="217" t="s">
        <v>1032</v>
      </c>
      <c r="F170" s="218" t="s">
        <v>1033</v>
      </c>
      <c r="G170" s="219" t="s">
        <v>176</v>
      </c>
      <c r="H170" s="220">
        <v>1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41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164</v>
      </c>
      <c r="AT170" s="228" t="s">
        <v>136</v>
      </c>
      <c r="AU170" s="228" t="s">
        <v>143</v>
      </c>
      <c r="AY170" s="14" t="s">
        <v>133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84</v>
      </c>
      <c r="BK170" s="229">
        <f>ROUND(I170*H170,2)</f>
        <v>0</v>
      </c>
      <c r="BL170" s="14" t="s">
        <v>164</v>
      </c>
      <c r="BM170" s="228" t="s">
        <v>1034</v>
      </c>
    </row>
    <row r="171" s="2" customFormat="1" ht="33" customHeight="1">
      <c r="A171" s="35"/>
      <c r="B171" s="36"/>
      <c r="C171" s="216" t="s">
        <v>298</v>
      </c>
      <c r="D171" s="216" t="s">
        <v>136</v>
      </c>
      <c r="E171" s="217" t="s">
        <v>1035</v>
      </c>
      <c r="F171" s="218" t="s">
        <v>1036</v>
      </c>
      <c r="G171" s="219" t="s">
        <v>176</v>
      </c>
      <c r="H171" s="220">
        <v>1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41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164</v>
      </c>
      <c r="AT171" s="228" t="s">
        <v>136</v>
      </c>
      <c r="AU171" s="228" t="s">
        <v>143</v>
      </c>
      <c r="AY171" s="14" t="s">
        <v>133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84</v>
      </c>
      <c r="BK171" s="229">
        <f>ROUND(I171*H171,2)</f>
        <v>0</v>
      </c>
      <c r="BL171" s="14" t="s">
        <v>164</v>
      </c>
      <c r="BM171" s="228" t="s">
        <v>1037</v>
      </c>
    </row>
    <row r="172" s="2" customFormat="1" ht="21.75" customHeight="1">
      <c r="A172" s="35"/>
      <c r="B172" s="36"/>
      <c r="C172" s="216" t="s">
        <v>224</v>
      </c>
      <c r="D172" s="216" t="s">
        <v>136</v>
      </c>
      <c r="E172" s="217" t="s">
        <v>1038</v>
      </c>
      <c r="F172" s="218" t="s">
        <v>1039</v>
      </c>
      <c r="G172" s="219" t="s">
        <v>176</v>
      </c>
      <c r="H172" s="220">
        <v>1</v>
      </c>
      <c r="I172" s="221"/>
      <c r="J172" s="222">
        <f>ROUND(I172*H172,2)</f>
        <v>0</v>
      </c>
      <c r="K172" s="223"/>
      <c r="L172" s="41"/>
      <c r="M172" s="241" t="s">
        <v>1</v>
      </c>
      <c r="N172" s="242" t="s">
        <v>41</v>
      </c>
      <c r="O172" s="243"/>
      <c r="P172" s="244">
        <f>O172*H172</f>
        <v>0</v>
      </c>
      <c r="Q172" s="244">
        <v>0</v>
      </c>
      <c r="R172" s="244">
        <f>Q172*H172</f>
        <v>0</v>
      </c>
      <c r="S172" s="244">
        <v>0</v>
      </c>
      <c r="T172" s="245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164</v>
      </c>
      <c r="AT172" s="228" t="s">
        <v>136</v>
      </c>
      <c r="AU172" s="228" t="s">
        <v>143</v>
      </c>
      <c r="AY172" s="14" t="s">
        <v>133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84</v>
      </c>
      <c r="BK172" s="229">
        <f>ROUND(I172*H172,2)</f>
        <v>0</v>
      </c>
      <c r="BL172" s="14" t="s">
        <v>164</v>
      </c>
      <c r="BM172" s="228" t="s">
        <v>1040</v>
      </c>
    </row>
    <row r="173" s="2" customFormat="1" ht="6.96" customHeight="1">
      <c r="A173" s="35"/>
      <c r="B173" s="63"/>
      <c r="C173" s="64"/>
      <c r="D173" s="64"/>
      <c r="E173" s="64"/>
      <c r="F173" s="64"/>
      <c r="G173" s="64"/>
      <c r="H173" s="64"/>
      <c r="I173" s="64"/>
      <c r="J173" s="64"/>
      <c r="K173" s="64"/>
      <c r="L173" s="41"/>
      <c r="M173" s="35"/>
      <c r="O173" s="35"/>
      <c r="P173" s="35"/>
      <c r="Q173" s="35"/>
      <c r="R173" s="35"/>
      <c r="S173" s="35"/>
      <c r="T173" s="35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</row>
  </sheetData>
  <sheetProtection sheet="1" autoFilter="0" formatColumns="0" formatRows="0" objects="1" scenarios="1" spinCount="100000" saltValue="nb76aLsrb9vfmsmzNJRhPRh2mRLSQ18eV4hRRJTYTUrYtj+tER/u/201MMGOke5A8sahs9eWKI1DtndIQ8Pdrw==" hashValue="Ho5Y1JyRkd5dppltLJxvkuJR8aTEV4K17eOxDUBA5n/LoNkap2UXjAZ04jVgAHgoteWwnrrT7k++bVeI1YB/4Q==" algorithmName="SHA-512" password="CC35"/>
  <autoFilter ref="C120:K172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92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Rekonstrukce vzduchotechniky 2.NP transfuzního oddělení, Klatovská nemocnice a.s., Dukelská č.p. 499 na p.č.st. 1284/1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1041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25. 8. 2023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31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34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ROUND((SUM(BE118:BE132)),  2)</f>
        <v>0</v>
      </c>
      <c r="G33" s="35"/>
      <c r="H33" s="35"/>
      <c r="I33" s="152">
        <v>0.20999999999999999</v>
      </c>
      <c r="J33" s="151">
        <f>ROUND(((SUM(BE118:BE132))*I33),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ROUND((SUM(BF118:BF132)),  2)</f>
        <v>0</v>
      </c>
      <c r="G34" s="35"/>
      <c r="H34" s="35"/>
      <c r="I34" s="152">
        <v>0.14999999999999999</v>
      </c>
      <c r="J34" s="151">
        <f>ROUND(((SUM(BF118:BF132))*I34),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ROUND((SUM(BG118:BG132)),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ROUND((SUM(BH118:BH132)),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ROUND((SUM(BI118:BI132)),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>Rekonstrukce vzduchotechniky 2.NP transfuzního oddělení, Klatovská nemocnice a.s., Dukelská č.p. 499 na p.č.st. 1284/1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2023/071-3 - Nosná konstrukce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Klatovy</v>
      </c>
      <c r="G89" s="37"/>
      <c r="H89" s="37"/>
      <c r="I89" s="29" t="s">
        <v>22</v>
      </c>
      <c r="J89" s="76" t="str">
        <f>IF(J12="","",J12)</f>
        <v>25. 8. 2023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25.65" customHeight="1">
      <c r="A91" s="35"/>
      <c r="B91" s="36"/>
      <c r="C91" s="29" t="s">
        <v>24</v>
      </c>
      <c r="D91" s="37"/>
      <c r="E91" s="37"/>
      <c r="F91" s="24" t="str">
        <f>E15</f>
        <v>Klatovská nemocnice, a.s., Plzeňská 929, KT</v>
      </c>
      <c r="G91" s="37"/>
      <c r="H91" s="37"/>
      <c r="I91" s="29" t="s">
        <v>30</v>
      </c>
      <c r="J91" s="33" t="str">
        <f>E21</f>
        <v>THERMOLUFT KT s.r.o.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Jan Štětka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104</v>
      </c>
      <c r="D94" s="173"/>
      <c r="E94" s="173"/>
      <c r="F94" s="173"/>
      <c r="G94" s="173"/>
      <c r="H94" s="173"/>
      <c r="I94" s="173"/>
      <c r="J94" s="174" t="s">
        <v>105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106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hidden="1" s="9" customFormat="1" ht="24.96" customHeight="1">
      <c r="A97" s="9"/>
      <c r="B97" s="176"/>
      <c r="C97" s="177"/>
      <c r="D97" s="178" t="s">
        <v>892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1042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119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>Rekonstrukce vzduchotechniky 2.NP transfuzního oddělení, Klatovská nemocnice a.s., Dukelská č.p. 499 na p.č.st. 1284/1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2023/071-3 - Nosná konstrukce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Klatovy</v>
      </c>
      <c r="G112" s="37"/>
      <c r="H112" s="37"/>
      <c r="I112" s="29" t="s">
        <v>22</v>
      </c>
      <c r="J112" s="76" t="str">
        <f>IF(J12="","",J12)</f>
        <v>25. 8. 2023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25.65" customHeight="1">
      <c r="A114" s="35"/>
      <c r="B114" s="36"/>
      <c r="C114" s="29" t="s">
        <v>24</v>
      </c>
      <c r="D114" s="37"/>
      <c r="E114" s="37"/>
      <c r="F114" s="24" t="str">
        <f>E15</f>
        <v>Klatovská nemocnice, a.s., Plzeňská 929, KT</v>
      </c>
      <c r="G114" s="37"/>
      <c r="H114" s="37"/>
      <c r="I114" s="29" t="s">
        <v>30</v>
      </c>
      <c r="J114" s="33" t="str">
        <f>E21</f>
        <v>THERMOLUFT KT s.r.o.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33</v>
      </c>
      <c r="J115" s="33" t="str">
        <f>E24</f>
        <v>Jan Štětka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120</v>
      </c>
      <c r="D117" s="191" t="s">
        <v>61</v>
      </c>
      <c r="E117" s="191" t="s">
        <v>57</v>
      </c>
      <c r="F117" s="191" t="s">
        <v>58</v>
      </c>
      <c r="G117" s="191" t="s">
        <v>121</v>
      </c>
      <c r="H117" s="191" t="s">
        <v>122</v>
      </c>
      <c r="I117" s="191" t="s">
        <v>123</v>
      </c>
      <c r="J117" s="192" t="s">
        <v>105</v>
      </c>
      <c r="K117" s="193" t="s">
        <v>124</v>
      </c>
      <c r="L117" s="194"/>
      <c r="M117" s="97" t="s">
        <v>1</v>
      </c>
      <c r="N117" s="98" t="s">
        <v>40</v>
      </c>
      <c r="O117" s="98" t="s">
        <v>125</v>
      </c>
      <c r="P117" s="98" t="s">
        <v>126</v>
      </c>
      <c r="Q117" s="98" t="s">
        <v>127</v>
      </c>
      <c r="R117" s="98" t="s">
        <v>128</v>
      </c>
      <c r="S117" s="98" t="s">
        <v>129</v>
      </c>
      <c r="T117" s="99" t="s">
        <v>130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131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75</v>
      </c>
      <c r="AU118" s="14" t="s">
        <v>107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75</v>
      </c>
      <c r="E119" s="203" t="s">
        <v>897</v>
      </c>
      <c r="F119" s="203" t="s">
        <v>898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86</v>
      </c>
      <c r="AT119" s="212" t="s">
        <v>75</v>
      </c>
      <c r="AU119" s="212" t="s">
        <v>76</v>
      </c>
      <c r="AY119" s="211" t="s">
        <v>133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75</v>
      </c>
      <c r="E120" s="214" t="s">
        <v>1043</v>
      </c>
      <c r="F120" s="214" t="s">
        <v>1044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SUM(P121:P132)</f>
        <v>0</v>
      </c>
      <c r="Q120" s="208"/>
      <c r="R120" s="209">
        <f>SUM(R121:R132)</f>
        <v>0</v>
      </c>
      <c r="S120" s="208"/>
      <c r="T120" s="210">
        <f>SUM(T121:T132)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86</v>
      </c>
      <c r="AT120" s="212" t="s">
        <v>75</v>
      </c>
      <c r="AU120" s="212" t="s">
        <v>84</v>
      </c>
      <c r="AY120" s="211" t="s">
        <v>133</v>
      </c>
      <c r="BK120" s="213">
        <f>SUM(BK121:BK132)</f>
        <v>0</v>
      </c>
    </row>
    <row r="121" s="2" customFormat="1" ht="16.5" customHeight="1">
      <c r="A121" s="35"/>
      <c r="B121" s="36"/>
      <c r="C121" s="216" t="s">
        <v>84</v>
      </c>
      <c r="D121" s="216" t="s">
        <v>136</v>
      </c>
      <c r="E121" s="217" t="s">
        <v>1045</v>
      </c>
      <c r="F121" s="218" t="s">
        <v>1046</v>
      </c>
      <c r="G121" s="219" t="s">
        <v>156</v>
      </c>
      <c r="H121" s="220">
        <v>60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164</v>
      </c>
      <c r="AT121" s="228" t="s">
        <v>136</v>
      </c>
      <c r="AU121" s="228" t="s">
        <v>86</v>
      </c>
      <c r="AY121" s="14" t="s">
        <v>133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84</v>
      </c>
      <c r="BK121" s="229">
        <f>ROUND(I121*H121,2)</f>
        <v>0</v>
      </c>
      <c r="BL121" s="14" t="s">
        <v>164</v>
      </c>
      <c r="BM121" s="228" t="s">
        <v>1047</v>
      </c>
    </row>
    <row r="122" s="2" customFormat="1" ht="16.5" customHeight="1">
      <c r="A122" s="35"/>
      <c r="B122" s="36"/>
      <c r="C122" s="216" t="s">
        <v>86</v>
      </c>
      <c r="D122" s="216" t="s">
        <v>136</v>
      </c>
      <c r="E122" s="217" t="s">
        <v>1048</v>
      </c>
      <c r="F122" s="218" t="s">
        <v>1049</v>
      </c>
      <c r="G122" s="219" t="s">
        <v>156</v>
      </c>
      <c r="H122" s="220">
        <v>14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41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164</v>
      </c>
      <c r="AT122" s="228" t="s">
        <v>136</v>
      </c>
      <c r="AU122" s="228" t="s">
        <v>86</v>
      </c>
      <c r="AY122" s="14" t="s">
        <v>133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84</v>
      </c>
      <c r="BK122" s="229">
        <f>ROUND(I122*H122,2)</f>
        <v>0</v>
      </c>
      <c r="BL122" s="14" t="s">
        <v>164</v>
      </c>
      <c r="BM122" s="228" t="s">
        <v>1050</v>
      </c>
    </row>
    <row r="123" s="2" customFormat="1" ht="16.5" customHeight="1">
      <c r="A123" s="35"/>
      <c r="B123" s="36"/>
      <c r="C123" s="216" t="s">
        <v>143</v>
      </c>
      <c r="D123" s="216" t="s">
        <v>136</v>
      </c>
      <c r="E123" s="217" t="s">
        <v>1051</v>
      </c>
      <c r="F123" s="218" t="s">
        <v>1052</v>
      </c>
      <c r="G123" s="219" t="s">
        <v>156</v>
      </c>
      <c r="H123" s="220">
        <v>27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164</v>
      </c>
      <c r="AT123" s="228" t="s">
        <v>136</v>
      </c>
      <c r="AU123" s="228" t="s">
        <v>86</v>
      </c>
      <c r="AY123" s="14" t="s">
        <v>133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84</v>
      </c>
      <c r="BK123" s="229">
        <f>ROUND(I123*H123,2)</f>
        <v>0</v>
      </c>
      <c r="BL123" s="14" t="s">
        <v>164</v>
      </c>
      <c r="BM123" s="228" t="s">
        <v>1053</v>
      </c>
    </row>
    <row r="124" s="2" customFormat="1" ht="16.5" customHeight="1">
      <c r="A124" s="35"/>
      <c r="B124" s="36"/>
      <c r="C124" s="216" t="s">
        <v>140</v>
      </c>
      <c r="D124" s="216" t="s">
        <v>136</v>
      </c>
      <c r="E124" s="217" t="s">
        <v>1054</v>
      </c>
      <c r="F124" s="218" t="s">
        <v>1055</v>
      </c>
      <c r="G124" s="219" t="s">
        <v>156</v>
      </c>
      <c r="H124" s="220">
        <v>7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164</v>
      </c>
      <c r="AT124" s="228" t="s">
        <v>136</v>
      </c>
      <c r="AU124" s="228" t="s">
        <v>86</v>
      </c>
      <c r="AY124" s="14" t="s">
        <v>133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84</v>
      </c>
      <c r="BK124" s="229">
        <f>ROUND(I124*H124,2)</f>
        <v>0</v>
      </c>
      <c r="BL124" s="14" t="s">
        <v>164</v>
      </c>
      <c r="BM124" s="228" t="s">
        <v>1056</v>
      </c>
    </row>
    <row r="125" s="2" customFormat="1" ht="16.5" customHeight="1">
      <c r="A125" s="35"/>
      <c r="B125" s="36"/>
      <c r="C125" s="216" t="s">
        <v>150</v>
      </c>
      <c r="D125" s="216" t="s">
        <v>136</v>
      </c>
      <c r="E125" s="217" t="s">
        <v>1057</v>
      </c>
      <c r="F125" s="218" t="s">
        <v>1058</v>
      </c>
      <c r="G125" s="219" t="s">
        <v>156</v>
      </c>
      <c r="H125" s="220">
        <v>3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164</v>
      </c>
      <c r="AT125" s="228" t="s">
        <v>136</v>
      </c>
      <c r="AU125" s="228" t="s">
        <v>86</v>
      </c>
      <c r="AY125" s="14" t="s">
        <v>133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164</v>
      </c>
      <c r="BM125" s="228" t="s">
        <v>1059</v>
      </c>
    </row>
    <row r="126" s="2" customFormat="1" ht="16.5" customHeight="1">
      <c r="A126" s="35"/>
      <c r="B126" s="36"/>
      <c r="C126" s="216" t="s">
        <v>146</v>
      </c>
      <c r="D126" s="216" t="s">
        <v>136</v>
      </c>
      <c r="E126" s="217" t="s">
        <v>1060</v>
      </c>
      <c r="F126" s="218" t="s">
        <v>1061</v>
      </c>
      <c r="G126" s="219" t="s">
        <v>176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164</v>
      </c>
      <c r="AT126" s="228" t="s">
        <v>136</v>
      </c>
      <c r="AU126" s="228" t="s">
        <v>86</v>
      </c>
      <c r="AY126" s="14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164</v>
      </c>
      <c r="BM126" s="228" t="s">
        <v>1062</v>
      </c>
    </row>
    <row r="127" s="2" customFormat="1" ht="16.5" customHeight="1">
      <c r="A127" s="35"/>
      <c r="B127" s="36"/>
      <c r="C127" s="216" t="s">
        <v>158</v>
      </c>
      <c r="D127" s="216" t="s">
        <v>136</v>
      </c>
      <c r="E127" s="217" t="s">
        <v>1063</v>
      </c>
      <c r="F127" s="218" t="s">
        <v>1064</v>
      </c>
      <c r="G127" s="219" t="s">
        <v>176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164</v>
      </c>
      <c r="AT127" s="228" t="s">
        <v>136</v>
      </c>
      <c r="AU127" s="228" t="s">
        <v>86</v>
      </c>
      <c r="AY127" s="14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164</v>
      </c>
      <c r="BM127" s="228" t="s">
        <v>1065</v>
      </c>
    </row>
    <row r="128" s="2" customFormat="1" ht="16.5" customHeight="1">
      <c r="A128" s="35"/>
      <c r="B128" s="36"/>
      <c r="C128" s="216" t="s">
        <v>149</v>
      </c>
      <c r="D128" s="216" t="s">
        <v>136</v>
      </c>
      <c r="E128" s="217" t="s">
        <v>1066</v>
      </c>
      <c r="F128" s="218" t="s">
        <v>1067</v>
      </c>
      <c r="G128" s="219" t="s">
        <v>171</v>
      </c>
      <c r="H128" s="220">
        <v>65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164</v>
      </c>
      <c r="AT128" s="228" t="s">
        <v>136</v>
      </c>
      <c r="AU128" s="228" t="s">
        <v>86</v>
      </c>
      <c r="AY128" s="14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164</v>
      </c>
      <c r="BM128" s="228" t="s">
        <v>1068</v>
      </c>
    </row>
    <row r="129" s="2" customFormat="1" ht="16.5" customHeight="1">
      <c r="A129" s="35"/>
      <c r="B129" s="36"/>
      <c r="C129" s="216" t="s">
        <v>165</v>
      </c>
      <c r="D129" s="216" t="s">
        <v>136</v>
      </c>
      <c r="E129" s="217" t="s">
        <v>1069</v>
      </c>
      <c r="F129" s="218" t="s">
        <v>1070</v>
      </c>
      <c r="G129" s="219" t="s">
        <v>176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164</v>
      </c>
      <c r="AT129" s="228" t="s">
        <v>136</v>
      </c>
      <c r="AU129" s="228" t="s">
        <v>86</v>
      </c>
      <c r="AY129" s="14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164</v>
      </c>
      <c r="BM129" s="228" t="s">
        <v>1071</v>
      </c>
    </row>
    <row r="130" s="2" customFormat="1" ht="16.5" customHeight="1">
      <c r="A130" s="35"/>
      <c r="B130" s="36"/>
      <c r="C130" s="216" t="s">
        <v>153</v>
      </c>
      <c r="D130" s="216" t="s">
        <v>136</v>
      </c>
      <c r="E130" s="217" t="s">
        <v>1072</v>
      </c>
      <c r="F130" s="218" t="s">
        <v>1073</v>
      </c>
      <c r="G130" s="219" t="s">
        <v>176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164</v>
      </c>
      <c r="AT130" s="228" t="s">
        <v>136</v>
      </c>
      <c r="AU130" s="228" t="s">
        <v>86</v>
      </c>
      <c r="AY130" s="14" t="s">
        <v>133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164</v>
      </c>
      <c r="BM130" s="228" t="s">
        <v>1074</v>
      </c>
    </row>
    <row r="131" s="2" customFormat="1" ht="16.5" customHeight="1">
      <c r="A131" s="35"/>
      <c r="B131" s="36"/>
      <c r="C131" s="216" t="s">
        <v>173</v>
      </c>
      <c r="D131" s="216" t="s">
        <v>136</v>
      </c>
      <c r="E131" s="217" t="s">
        <v>1075</v>
      </c>
      <c r="F131" s="218" t="s">
        <v>1024</v>
      </c>
      <c r="G131" s="219" t="s">
        <v>176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164</v>
      </c>
      <c r="AT131" s="228" t="s">
        <v>136</v>
      </c>
      <c r="AU131" s="228" t="s">
        <v>86</v>
      </c>
      <c r="AY131" s="14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164</v>
      </c>
      <c r="BM131" s="228" t="s">
        <v>1076</v>
      </c>
    </row>
    <row r="132" s="2" customFormat="1" ht="24.15" customHeight="1">
      <c r="A132" s="35"/>
      <c r="B132" s="36"/>
      <c r="C132" s="216" t="s">
        <v>157</v>
      </c>
      <c r="D132" s="216" t="s">
        <v>136</v>
      </c>
      <c r="E132" s="217" t="s">
        <v>1077</v>
      </c>
      <c r="F132" s="218" t="s">
        <v>1078</v>
      </c>
      <c r="G132" s="219" t="s">
        <v>176</v>
      </c>
      <c r="H132" s="220">
        <v>1</v>
      </c>
      <c r="I132" s="221"/>
      <c r="J132" s="222">
        <f>ROUND(I132*H132,2)</f>
        <v>0</v>
      </c>
      <c r="K132" s="223"/>
      <c r="L132" s="41"/>
      <c r="M132" s="241" t="s">
        <v>1</v>
      </c>
      <c r="N132" s="242" t="s">
        <v>41</v>
      </c>
      <c r="O132" s="243"/>
      <c r="P132" s="244">
        <f>O132*H132</f>
        <v>0</v>
      </c>
      <c r="Q132" s="244">
        <v>0</v>
      </c>
      <c r="R132" s="244">
        <f>Q132*H132</f>
        <v>0</v>
      </c>
      <c r="S132" s="244">
        <v>0</v>
      </c>
      <c r="T132" s="245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164</v>
      </c>
      <c r="AT132" s="228" t="s">
        <v>136</v>
      </c>
      <c r="AU132" s="228" t="s">
        <v>86</v>
      </c>
      <c r="AY132" s="14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164</v>
      </c>
      <c r="BM132" s="228" t="s">
        <v>1079</v>
      </c>
    </row>
    <row r="133" s="2" customFormat="1" ht="6.96" customHeight="1">
      <c r="A133" s="35"/>
      <c r="B133" s="63"/>
      <c r="C133" s="64"/>
      <c r="D133" s="64"/>
      <c r="E133" s="64"/>
      <c r="F133" s="64"/>
      <c r="G133" s="64"/>
      <c r="H133" s="64"/>
      <c r="I133" s="64"/>
      <c r="J133" s="64"/>
      <c r="K133" s="64"/>
      <c r="L133" s="41"/>
      <c r="M133" s="35"/>
      <c r="O133" s="35"/>
      <c r="P133" s="35"/>
      <c r="Q133" s="35"/>
      <c r="R133" s="35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</sheetData>
  <sheetProtection sheet="1" autoFilter="0" formatColumns="0" formatRows="0" objects="1" scenarios="1" spinCount="100000" saltValue="uPjJz9TsK5M2wQXm16ZcTCpepd44tYydvWD3s9CP8FTAvKd85zl0bHEL/iE8ndDcrH6uQcinsTNzan6bz7oaBQ==" hashValue="bAnafRGgY8frOjpN7bMMHMgbsi8joOBdNcQR+pFpRm5HIbP7o3InQ5fwYiWtVGOtbO0JNWgSiw7k85yhl2f0iQ==" algorithmName="SHA-512" password="CC35"/>
  <autoFilter ref="C117:K13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95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Rekonstrukce vzduchotechniky 2.NP transfuzního oddělení, Klatovská nemocnice a.s., Dukelská č.p. 499 na p.č.st. 1284/1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1080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25. 8. 2023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1081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1082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ROUND((SUM(BE118:BE136)),  2)</f>
        <v>0</v>
      </c>
      <c r="G33" s="35"/>
      <c r="H33" s="35"/>
      <c r="I33" s="152">
        <v>0.20999999999999999</v>
      </c>
      <c r="J33" s="151">
        <f>ROUND(((SUM(BE118:BE136))*I33),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ROUND((SUM(BF118:BF136)),  2)</f>
        <v>0</v>
      </c>
      <c r="G34" s="35"/>
      <c r="H34" s="35"/>
      <c r="I34" s="152">
        <v>0.14999999999999999</v>
      </c>
      <c r="J34" s="151">
        <f>ROUND(((SUM(BF118:BF136))*I34),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ROUND((SUM(BG118:BG136)),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ROUND((SUM(BH118:BH136)),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ROUND((SUM(BI118:BI136)),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>Rekonstrukce vzduchotechniky 2.NP transfuzního oddělení, Klatovská nemocnice a.s., Dukelská č.p. 499 na p.č.st. 1284/1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2023/071-4 - MaR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Klatovy</v>
      </c>
      <c r="G89" s="37"/>
      <c r="H89" s="37"/>
      <c r="I89" s="29" t="s">
        <v>22</v>
      </c>
      <c r="J89" s="76" t="str">
        <f>IF(J12="","",J12)</f>
        <v>25. 8. 2023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Klatovská nemocnice, a.s., Plzeňská 929, KT</v>
      </c>
      <c r="G91" s="37"/>
      <c r="H91" s="37"/>
      <c r="I91" s="29" t="s">
        <v>30</v>
      </c>
      <c r="J91" s="33" t="str">
        <f>E21</f>
        <v>HORA Eustach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 Toman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104</v>
      </c>
      <c r="D94" s="173"/>
      <c r="E94" s="173"/>
      <c r="F94" s="173"/>
      <c r="G94" s="173"/>
      <c r="H94" s="173"/>
      <c r="I94" s="173"/>
      <c r="J94" s="174" t="s">
        <v>105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106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hidden="1" s="9" customFormat="1" ht="24.96" customHeight="1">
      <c r="A97" s="9"/>
      <c r="B97" s="176"/>
      <c r="C97" s="177"/>
      <c r="D97" s="178" t="s">
        <v>892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1083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hidden="1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hidden="1"/>
    <row r="102" hidden="1"/>
    <row r="103" hidden="1"/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119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26.25" customHeight="1">
      <c r="A108" s="35"/>
      <c r="B108" s="36"/>
      <c r="C108" s="37"/>
      <c r="D108" s="37"/>
      <c r="E108" s="171" t="str">
        <f>E7</f>
        <v>Rekonstrukce vzduchotechniky 2.NP transfuzního oddělení, Klatovská nemocnice a.s., Dukelská č.p. 499 na p.č.st. 1284/1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100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2023/071-4 - MaR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>Klatovy</v>
      </c>
      <c r="G112" s="37"/>
      <c r="H112" s="37"/>
      <c r="I112" s="29" t="s">
        <v>22</v>
      </c>
      <c r="J112" s="76" t="str">
        <f>IF(J12="","",J12)</f>
        <v>25. 8. 2023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>Klatovská nemocnice, a.s., Plzeňská 929, KT</v>
      </c>
      <c r="G114" s="37"/>
      <c r="H114" s="37"/>
      <c r="I114" s="29" t="s">
        <v>30</v>
      </c>
      <c r="J114" s="33" t="str">
        <f>E21</f>
        <v>HORA Eustach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28</v>
      </c>
      <c r="D115" s="37"/>
      <c r="E115" s="37"/>
      <c r="F115" s="24" t="str">
        <f>IF(E18="","",E18)</f>
        <v>Vyplň údaj</v>
      </c>
      <c r="G115" s="37"/>
      <c r="H115" s="37"/>
      <c r="I115" s="29" t="s">
        <v>33</v>
      </c>
      <c r="J115" s="33" t="str">
        <f>E24</f>
        <v>Ing. Toman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120</v>
      </c>
      <c r="D117" s="191" t="s">
        <v>61</v>
      </c>
      <c r="E117" s="191" t="s">
        <v>57</v>
      </c>
      <c r="F117" s="191" t="s">
        <v>58</v>
      </c>
      <c r="G117" s="191" t="s">
        <v>121</v>
      </c>
      <c r="H117" s="191" t="s">
        <v>122</v>
      </c>
      <c r="I117" s="191" t="s">
        <v>123</v>
      </c>
      <c r="J117" s="192" t="s">
        <v>105</v>
      </c>
      <c r="K117" s="193" t="s">
        <v>124</v>
      </c>
      <c r="L117" s="194"/>
      <c r="M117" s="97" t="s">
        <v>1</v>
      </c>
      <c r="N117" s="98" t="s">
        <v>40</v>
      </c>
      <c r="O117" s="98" t="s">
        <v>125</v>
      </c>
      <c r="P117" s="98" t="s">
        <v>126</v>
      </c>
      <c r="Q117" s="98" t="s">
        <v>127</v>
      </c>
      <c r="R117" s="98" t="s">
        <v>128</v>
      </c>
      <c r="S117" s="98" t="s">
        <v>129</v>
      </c>
      <c r="T117" s="99" t="s">
        <v>130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131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75</v>
      </c>
      <c r="AU118" s="14" t="s">
        <v>107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75</v>
      </c>
      <c r="E119" s="203" t="s">
        <v>897</v>
      </c>
      <c r="F119" s="203" t="s">
        <v>898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86</v>
      </c>
      <c r="AT119" s="212" t="s">
        <v>75</v>
      </c>
      <c r="AU119" s="212" t="s">
        <v>76</v>
      </c>
      <c r="AY119" s="211" t="s">
        <v>133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75</v>
      </c>
      <c r="E120" s="214" t="s">
        <v>1084</v>
      </c>
      <c r="F120" s="214" t="s">
        <v>1085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SUM(P121:P136)</f>
        <v>0</v>
      </c>
      <c r="Q120" s="208"/>
      <c r="R120" s="209">
        <f>SUM(R121:R136)</f>
        <v>0</v>
      </c>
      <c r="S120" s="208"/>
      <c r="T120" s="210">
        <f>SUM(T121:T136)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86</v>
      </c>
      <c r="AT120" s="212" t="s">
        <v>75</v>
      </c>
      <c r="AU120" s="212" t="s">
        <v>84</v>
      </c>
      <c r="AY120" s="211" t="s">
        <v>133</v>
      </c>
      <c r="BK120" s="213">
        <f>SUM(BK121:BK136)</f>
        <v>0</v>
      </c>
    </row>
    <row r="121" s="2" customFormat="1" ht="66.75" customHeight="1">
      <c r="A121" s="35"/>
      <c r="B121" s="36"/>
      <c r="C121" s="216" t="s">
        <v>84</v>
      </c>
      <c r="D121" s="216" t="s">
        <v>136</v>
      </c>
      <c r="E121" s="217" t="s">
        <v>1086</v>
      </c>
      <c r="F121" s="218" t="s">
        <v>1087</v>
      </c>
      <c r="G121" s="219" t="s">
        <v>176</v>
      </c>
      <c r="H121" s="220">
        <v>1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41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164</v>
      </c>
      <c r="AT121" s="228" t="s">
        <v>136</v>
      </c>
      <c r="AU121" s="228" t="s">
        <v>86</v>
      </c>
      <c r="AY121" s="14" t="s">
        <v>133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84</v>
      </c>
      <c r="BK121" s="229">
        <f>ROUND(I121*H121,2)</f>
        <v>0</v>
      </c>
      <c r="BL121" s="14" t="s">
        <v>164</v>
      </c>
      <c r="BM121" s="228" t="s">
        <v>1088</v>
      </c>
    </row>
    <row r="122" s="2" customFormat="1" ht="33" customHeight="1">
      <c r="A122" s="35"/>
      <c r="B122" s="36"/>
      <c r="C122" s="216" t="s">
        <v>86</v>
      </c>
      <c r="D122" s="216" t="s">
        <v>136</v>
      </c>
      <c r="E122" s="217" t="s">
        <v>1089</v>
      </c>
      <c r="F122" s="218" t="s">
        <v>1090</v>
      </c>
      <c r="G122" s="219" t="s">
        <v>176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41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164</v>
      </c>
      <c r="AT122" s="228" t="s">
        <v>136</v>
      </c>
      <c r="AU122" s="228" t="s">
        <v>86</v>
      </c>
      <c r="AY122" s="14" t="s">
        <v>133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84</v>
      </c>
      <c r="BK122" s="229">
        <f>ROUND(I122*H122,2)</f>
        <v>0</v>
      </c>
      <c r="BL122" s="14" t="s">
        <v>164</v>
      </c>
      <c r="BM122" s="228" t="s">
        <v>1091</v>
      </c>
    </row>
    <row r="123" s="2" customFormat="1" ht="37.8" customHeight="1">
      <c r="A123" s="35"/>
      <c r="B123" s="36"/>
      <c r="C123" s="216" t="s">
        <v>143</v>
      </c>
      <c r="D123" s="216" t="s">
        <v>136</v>
      </c>
      <c r="E123" s="217" t="s">
        <v>1092</v>
      </c>
      <c r="F123" s="218" t="s">
        <v>1093</v>
      </c>
      <c r="G123" s="219" t="s">
        <v>176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41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164</v>
      </c>
      <c r="AT123" s="228" t="s">
        <v>136</v>
      </c>
      <c r="AU123" s="228" t="s">
        <v>86</v>
      </c>
      <c r="AY123" s="14" t="s">
        <v>133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84</v>
      </c>
      <c r="BK123" s="229">
        <f>ROUND(I123*H123,2)</f>
        <v>0</v>
      </c>
      <c r="BL123" s="14" t="s">
        <v>164</v>
      </c>
      <c r="BM123" s="228" t="s">
        <v>1094</v>
      </c>
    </row>
    <row r="124" s="2" customFormat="1" ht="37.8" customHeight="1">
      <c r="A124" s="35"/>
      <c r="B124" s="36"/>
      <c r="C124" s="216" t="s">
        <v>140</v>
      </c>
      <c r="D124" s="216" t="s">
        <v>136</v>
      </c>
      <c r="E124" s="217" t="s">
        <v>1095</v>
      </c>
      <c r="F124" s="218" t="s">
        <v>1096</v>
      </c>
      <c r="G124" s="219" t="s">
        <v>176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41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164</v>
      </c>
      <c r="AT124" s="228" t="s">
        <v>136</v>
      </c>
      <c r="AU124" s="228" t="s">
        <v>86</v>
      </c>
      <c r="AY124" s="14" t="s">
        <v>133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84</v>
      </c>
      <c r="BK124" s="229">
        <f>ROUND(I124*H124,2)</f>
        <v>0</v>
      </c>
      <c r="BL124" s="14" t="s">
        <v>164</v>
      </c>
      <c r="BM124" s="228" t="s">
        <v>1097</v>
      </c>
    </row>
    <row r="125" s="2" customFormat="1" ht="24.15" customHeight="1">
      <c r="A125" s="35"/>
      <c r="B125" s="36"/>
      <c r="C125" s="216" t="s">
        <v>150</v>
      </c>
      <c r="D125" s="216" t="s">
        <v>136</v>
      </c>
      <c r="E125" s="217" t="s">
        <v>1098</v>
      </c>
      <c r="F125" s="218" t="s">
        <v>1099</v>
      </c>
      <c r="G125" s="219" t="s">
        <v>176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41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164</v>
      </c>
      <c r="AT125" s="228" t="s">
        <v>136</v>
      </c>
      <c r="AU125" s="228" t="s">
        <v>86</v>
      </c>
      <c r="AY125" s="14" t="s">
        <v>133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84</v>
      </c>
      <c r="BK125" s="229">
        <f>ROUND(I125*H125,2)</f>
        <v>0</v>
      </c>
      <c r="BL125" s="14" t="s">
        <v>164</v>
      </c>
      <c r="BM125" s="228" t="s">
        <v>1100</v>
      </c>
    </row>
    <row r="126" s="2" customFormat="1" ht="21.75" customHeight="1">
      <c r="A126" s="35"/>
      <c r="B126" s="36"/>
      <c r="C126" s="216" t="s">
        <v>146</v>
      </c>
      <c r="D126" s="216" t="s">
        <v>136</v>
      </c>
      <c r="E126" s="217" t="s">
        <v>1101</v>
      </c>
      <c r="F126" s="218" t="s">
        <v>1102</v>
      </c>
      <c r="G126" s="219" t="s">
        <v>156</v>
      </c>
      <c r="H126" s="220">
        <v>30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164</v>
      </c>
      <c r="AT126" s="228" t="s">
        <v>136</v>
      </c>
      <c r="AU126" s="228" t="s">
        <v>86</v>
      </c>
      <c r="AY126" s="14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164</v>
      </c>
      <c r="BM126" s="228" t="s">
        <v>1103</v>
      </c>
    </row>
    <row r="127" s="2" customFormat="1" ht="78" customHeight="1">
      <c r="A127" s="35"/>
      <c r="B127" s="36"/>
      <c r="C127" s="216" t="s">
        <v>158</v>
      </c>
      <c r="D127" s="216" t="s">
        <v>136</v>
      </c>
      <c r="E127" s="217" t="s">
        <v>1104</v>
      </c>
      <c r="F127" s="218" t="s">
        <v>1105</v>
      </c>
      <c r="G127" s="219" t="s">
        <v>176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164</v>
      </c>
      <c r="AT127" s="228" t="s">
        <v>136</v>
      </c>
      <c r="AU127" s="228" t="s">
        <v>86</v>
      </c>
      <c r="AY127" s="14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164</v>
      </c>
      <c r="BM127" s="228" t="s">
        <v>1106</v>
      </c>
    </row>
    <row r="128" s="2" customFormat="1" ht="44.25" customHeight="1">
      <c r="A128" s="35"/>
      <c r="B128" s="36"/>
      <c r="C128" s="216" t="s">
        <v>149</v>
      </c>
      <c r="D128" s="216" t="s">
        <v>136</v>
      </c>
      <c r="E128" s="217" t="s">
        <v>1107</v>
      </c>
      <c r="F128" s="218" t="s">
        <v>1108</v>
      </c>
      <c r="G128" s="219" t="s">
        <v>176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164</v>
      </c>
      <c r="AT128" s="228" t="s">
        <v>136</v>
      </c>
      <c r="AU128" s="228" t="s">
        <v>86</v>
      </c>
      <c r="AY128" s="14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164</v>
      </c>
      <c r="BM128" s="228" t="s">
        <v>1109</v>
      </c>
    </row>
    <row r="129" s="2" customFormat="1" ht="33" customHeight="1">
      <c r="A129" s="35"/>
      <c r="B129" s="36"/>
      <c r="C129" s="216" t="s">
        <v>165</v>
      </c>
      <c r="D129" s="216" t="s">
        <v>136</v>
      </c>
      <c r="E129" s="217" t="s">
        <v>1110</v>
      </c>
      <c r="F129" s="218" t="s">
        <v>1111</v>
      </c>
      <c r="G129" s="219" t="s">
        <v>176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164</v>
      </c>
      <c r="AT129" s="228" t="s">
        <v>136</v>
      </c>
      <c r="AU129" s="228" t="s">
        <v>86</v>
      </c>
      <c r="AY129" s="14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164</v>
      </c>
      <c r="BM129" s="228" t="s">
        <v>1112</v>
      </c>
    </row>
    <row r="130" s="2" customFormat="1" ht="24.15" customHeight="1">
      <c r="A130" s="35"/>
      <c r="B130" s="36"/>
      <c r="C130" s="216" t="s">
        <v>153</v>
      </c>
      <c r="D130" s="216" t="s">
        <v>136</v>
      </c>
      <c r="E130" s="217" t="s">
        <v>1113</v>
      </c>
      <c r="F130" s="218" t="s">
        <v>1114</v>
      </c>
      <c r="G130" s="219" t="s">
        <v>176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41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164</v>
      </c>
      <c r="AT130" s="228" t="s">
        <v>136</v>
      </c>
      <c r="AU130" s="228" t="s">
        <v>86</v>
      </c>
      <c r="AY130" s="14" t="s">
        <v>133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84</v>
      </c>
      <c r="BK130" s="229">
        <f>ROUND(I130*H130,2)</f>
        <v>0</v>
      </c>
      <c r="BL130" s="14" t="s">
        <v>164</v>
      </c>
      <c r="BM130" s="228" t="s">
        <v>1115</v>
      </c>
    </row>
    <row r="131" s="2" customFormat="1" ht="16.5" customHeight="1">
      <c r="A131" s="35"/>
      <c r="B131" s="36"/>
      <c r="C131" s="216" t="s">
        <v>173</v>
      </c>
      <c r="D131" s="216" t="s">
        <v>136</v>
      </c>
      <c r="E131" s="217" t="s">
        <v>1116</v>
      </c>
      <c r="F131" s="218" t="s">
        <v>1117</v>
      </c>
      <c r="G131" s="219" t="s">
        <v>176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164</v>
      </c>
      <c r="AT131" s="228" t="s">
        <v>136</v>
      </c>
      <c r="AU131" s="228" t="s">
        <v>86</v>
      </c>
      <c r="AY131" s="14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164</v>
      </c>
      <c r="BM131" s="228" t="s">
        <v>1118</v>
      </c>
    </row>
    <row r="132" s="2" customFormat="1" ht="24.15" customHeight="1">
      <c r="A132" s="35"/>
      <c r="B132" s="36"/>
      <c r="C132" s="216" t="s">
        <v>157</v>
      </c>
      <c r="D132" s="216" t="s">
        <v>136</v>
      </c>
      <c r="E132" s="217" t="s">
        <v>1119</v>
      </c>
      <c r="F132" s="218" t="s">
        <v>1120</v>
      </c>
      <c r="G132" s="219" t="s">
        <v>176</v>
      </c>
      <c r="H132" s="220">
        <v>1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41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164</v>
      </c>
      <c r="AT132" s="228" t="s">
        <v>136</v>
      </c>
      <c r="AU132" s="228" t="s">
        <v>86</v>
      </c>
      <c r="AY132" s="14" t="s">
        <v>133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84</v>
      </c>
      <c r="BK132" s="229">
        <f>ROUND(I132*H132,2)</f>
        <v>0</v>
      </c>
      <c r="BL132" s="14" t="s">
        <v>164</v>
      </c>
      <c r="BM132" s="228" t="s">
        <v>1121</v>
      </c>
    </row>
    <row r="133" s="2" customFormat="1" ht="24.15" customHeight="1">
      <c r="A133" s="35"/>
      <c r="B133" s="36"/>
      <c r="C133" s="216" t="s">
        <v>188</v>
      </c>
      <c r="D133" s="216" t="s">
        <v>136</v>
      </c>
      <c r="E133" s="217" t="s">
        <v>1122</v>
      </c>
      <c r="F133" s="218" t="s">
        <v>1123</v>
      </c>
      <c r="G133" s="219" t="s">
        <v>176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164</v>
      </c>
      <c r="AT133" s="228" t="s">
        <v>136</v>
      </c>
      <c r="AU133" s="228" t="s">
        <v>86</v>
      </c>
      <c r="AY133" s="14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164</v>
      </c>
      <c r="BM133" s="228" t="s">
        <v>1124</v>
      </c>
    </row>
    <row r="134" s="2" customFormat="1" ht="16.5" customHeight="1">
      <c r="A134" s="35"/>
      <c r="B134" s="36"/>
      <c r="C134" s="216" t="s">
        <v>161</v>
      </c>
      <c r="D134" s="216" t="s">
        <v>136</v>
      </c>
      <c r="E134" s="217" t="s">
        <v>1125</v>
      </c>
      <c r="F134" s="218" t="s">
        <v>1126</v>
      </c>
      <c r="G134" s="219" t="s">
        <v>176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164</v>
      </c>
      <c r="AT134" s="228" t="s">
        <v>136</v>
      </c>
      <c r="AU134" s="228" t="s">
        <v>86</v>
      </c>
      <c r="AY134" s="14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164</v>
      </c>
      <c r="BM134" s="228" t="s">
        <v>1127</v>
      </c>
    </row>
    <row r="135" s="2" customFormat="1" ht="16.5" customHeight="1">
      <c r="A135" s="35"/>
      <c r="B135" s="36"/>
      <c r="C135" s="216" t="s">
        <v>8</v>
      </c>
      <c r="D135" s="216" t="s">
        <v>136</v>
      </c>
      <c r="E135" s="217" t="s">
        <v>1128</v>
      </c>
      <c r="F135" s="218" t="s">
        <v>1129</v>
      </c>
      <c r="G135" s="219" t="s">
        <v>176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164</v>
      </c>
      <c r="AT135" s="228" t="s">
        <v>136</v>
      </c>
      <c r="AU135" s="228" t="s">
        <v>86</v>
      </c>
      <c r="AY135" s="14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164</v>
      </c>
      <c r="BM135" s="228" t="s">
        <v>1130</v>
      </c>
    </row>
    <row r="136" s="2" customFormat="1" ht="49.05" customHeight="1">
      <c r="A136" s="35"/>
      <c r="B136" s="36"/>
      <c r="C136" s="216" t="s">
        <v>164</v>
      </c>
      <c r="D136" s="216" t="s">
        <v>136</v>
      </c>
      <c r="E136" s="217" t="s">
        <v>1131</v>
      </c>
      <c r="F136" s="218" t="s">
        <v>1132</v>
      </c>
      <c r="G136" s="219" t="s">
        <v>176</v>
      </c>
      <c r="H136" s="220">
        <v>1</v>
      </c>
      <c r="I136" s="221"/>
      <c r="J136" s="222">
        <f>ROUND(I136*H136,2)</f>
        <v>0</v>
      </c>
      <c r="K136" s="223"/>
      <c r="L136" s="41"/>
      <c r="M136" s="241" t="s">
        <v>1</v>
      </c>
      <c r="N136" s="242" t="s">
        <v>41</v>
      </c>
      <c r="O136" s="243"/>
      <c r="P136" s="244">
        <f>O136*H136</f>
        <v>0</v>
      </c>
      <c r="Q136" s="244">
        <v>0</v>
      </c>
      <c r="R136" s="244">
        <f>Q136*H136</f>
        <v>0</v>
      </c>
      <c r="S136" s="244">
        <v>0</v>
      </c>
      <c r="T136" s="245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164</v>
      </c>
      <c r="AT136" s="228" t="s">
        <v>136</v>
      </c>
      <c r="AU136" s="228" t="s">
        <v>86</v>
      </c>
      <c r="AY136" s="14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164</v>
      </c>
      <c r="BM136" s="228" t="s">
        <v>1133</v>
      </c>
    </row>
    <row r="137" s="2" customFormat="1" ht="6.96" customHeight="1">
      <c r="A137" s="35"/>
      <c r="B137" s="63"/>
      <c r="C137" s="64"/>
      <c r="D137" s="64"/>
      <c r="E137" s="64"/>
      <c r="F137" s="64"/>
      <c r="G137" s="64"/>
      <c r="H137" s="64"/>
      <c r="I137" s="64"/>
      <c r="J137" s="64"/>
      <c r="K137" s="64"/>
      <c r="L137" s="41"/>
      <c r="M137" s="35"/>
      <c r="O137" s="35"/>
      <c r="P137" s="35"/>
      <c r="Q137" s="35"/>
      <c r="R137" s="35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</sheetData>
  <sheetProtection sheet="1" autoFilter="0" formatColumns="0" formatRows="0" objects="1" scenarios="1" spinCount="100000" saltValue="+q+yUsnoPVq2wa9RrNj9g4/25OEeR5GCsB037309Kvg7R1cBy6CnHqUT6+/YILJknnQGDmjYyjHLsDICJILBMA==" hashValue="6LJuD60pSClQ/67yu0c2f6VmYY8mPmlzK5emezEiNA8OyXSrhh95sKfPsHlzNKAJkcd7asAM8JXoZmTc2py0wQ==" algorithmName="SHA-512" password="CC35"/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98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86</v>
      </c>
    </row>
    <row r="4" s="1" customFormat="1" ht="24.96" customHeight="1">
      <c r="B4" s="17"/>
      <c r="D4" s="135" t="s">
        <v>99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26.25" customHeight="1">
      <c r="B7" s="17"/>
      <c r="E7" s="138" t="str">
        <f>'Rekapitulace stavby'!K6</f>
        <v>Rekonstrukce vzduchotechniky 2.NP transfuzního oddělení, Klatovská nemocnice a.s., Dukelská č.p. 499 na p.č.st. 1284/1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100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1134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25. 8. 2023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">
        <v>26</v>
      </c>
      <c r="F15" s="35"/>
      <c r="G15" s="35"/>
      <c r="H15" s="35"/>
      <c r="I15" s="137" t="s">
        <v>27</v>
      </c>
      <c r="J15" s="140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28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30</v>
      </c>
      <c r="E20" s="35"/>
      <c r="F20" s="35"/>
      <c r="G20" s="35"/>
      <c r="H20" s="35"/>
      <c r="I20" s="137" t="s">
        <v>25</v>
      </c>
      <c r="J20" s="140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">
        <v>1081</v>
      </c>
      <c r="F21" s="35"/>
      <c r="G21" s="35"/>
      <c r="H21" s="35"/>
      <c r="I21" s="137" t="s">
        <v>27</v>
      </c>
      <c r="J21" s="140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33</v>
      </c>
      <c r="E23" s="35"/>
      <c r="F23" s="35"/>
      <c r="G23" s="35"/>
      <c r="H23" s="35"/>
      <c r="I23" s="137" t="s">
        <v>25</v>
      </c>
      <c r="J23" s="140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">
        <v>1082</v>
      </c>
      <c r="F24" s="35"/>
      <c r="G24" s="35"/>
      <c r="H24" s="35"/>
      <c r="I24" s="137" t="s">
        <v>27</v>
      </c>
      <c r="J24" s="140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35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36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38</v>
      </c>
      <c r="G32" s="35"/>
      <c r="H32" s="35"/>
      <c r="I32" s="149" t="s">
        <v>37</v>
      </c>
      <c r="J32" s="149" t="s">
        <v>39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40</v>
      </c>
      <c r="E33" s="137" t="s">
        <v>41</v>
      </c>
      <c r="F33" s="151">
        <f>ROUND((SUM(BE122:BE157)),  2)</f>
        <v>0</v>
      </c>
      <c r="G33" s="35"/>
      <c r="H33" s="35"/>
      <c r="I33" s="152">
        <v>0.20999999999999999</v>
      </c>
      <c r="J33" s="151">
        <f>ROUND(((SUM(BE122:BE157))*I33),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42</v>
      </c>
      <c r="F34" s="151">
        <f>ROUND((SUM(BF122:BF157)),  2)</f>
        <v>0</v>
      </c>
      <c r="G34" s="35"/>
      <c r="H34" s="35"/>
      <c r="I34" s="152">
        <v>0.14999999999999999</v>
      </c>
      <c r="J34" s="151">
        <f>ROUND(((SUM(BF122:BF157))*I34),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43</v>
      </c>
      <c r="F35" s="151">
        <f>ROUND((SUM(BG122:BG157)),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44</v>
      </c>
      <c r="F36" s="151">
        <f>ROUND((SUM(BH122:BH157)),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45</v>
      </c>
      <c r="F37" s="151">
        <f>ROUND((SUM(BI122:BI157)),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46</v>
      </c>
      <c r="E39" s="155"/>
      <c r="F39" s="155"/>
      <c r="G39" s="156" t="s">
        <v>47</v>
      </c>
      <c r="H39" s="157" t="s">
        <v>48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49</v>
      </c>
      <c r="E50" s="161"/>
      <c r="F50" s="161"/>
      <c r="G50" s="160" t="s">
        <v>50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51</v>
      </c>
      <c r="E61" s="163"/>
      <c r="F61" s="164" t="s">
        <v>52</v>
      </c>
      <c r="G61" s="162" t="s">
        <v>51</v>
      </c>
      <c r="H61" s="163"/>
      <c r="I61" s="163"/>
      <c r="J61" s="165" t="s">
        <v>52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53</v>
      </c>
      <c r="E65" s="166"/>
      <c r="F65" s="166"/>
      <c r="G65" s="160" t="s">
        <v>54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51</v>
      </c>
      <c r="E76" s="163"/>
      <c r="F76" s="164" t="s">
        <v>52</v>
      </c>
      <c r="G76" s="162" t="s">
        <v>51</v>
      </c>
      <c r="H76" s="163"/>
      <c r="I76" s="163"/>
      <c r="J76" s="165" t="s">
        <v>52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hidden="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hidden="1" s="2" customFormat="1" ht="24.96" customHeight="1">
      <c r="A82" s="35"/>
      <c r="B82" s="36"/>
      <c r="C82" s="20" t="s">
        <v>103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hidden="1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hidden="1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hidden="1" s="2" customFormat="1" ht="26.25" customHeight="1">
      <c r="A85" s="35"/>
      <c r="B85" s="36"/>
      <c r="C85" s="37"/>
      <c r="D85" s="37"/>
      <c r="E85" s="171" t="str">
        <f>E7</f>
        <v>Rekonstrukce vzduchotechniky 2.NP transfuzního oddělení, Klatovská nemocnice a.s., Dukelská č.p. 499 na p.č.st. 1284/1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hidden="1" s="2" customFormat="1" ht="12" customHeight="1">
      <c r="A86" s="35"/>
      <c r="B86" s="36"/>
      <c r="C86" s="29" t="s">
        <v>100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hidden="1" s="2" customFormat="1" ht="16.5" customHeight="1">
      <c r="A87" s="35"/>
      <c r="B87" s="36"/>
      <c r="C87" s="37"/>
      <c r="D87" s="37"/>
      <c r="E87" s="73" t="str">
        <f>E9</f>
        <v>2023/071-5 - Silnoproudá eltech., el. komunikace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hidden="1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hidden="1" s="2" customFormat="1" ht="12" customHeight="1">
      <c r="A89" s="35"/>
      <c r="B89" s="36"/>
      <c r="C89" s="29" t="s">
        <v>20</v>
      </c>
      <c r="D89" s="37"/>
      <c r="E89" s="37"/>
      <c r="F89" s="24" t="str">
        <f>F12</f>
        <v>Klatovy</v>
      </c>
      <c r="G89" s="37"/>
      <c r="H89" s="37"/>
      <c r="I89" s="29" t="s">
        <v>22</v>
      </c>
      <c r="J89" s="76" t="str">
        <f>IF(J12="","",J12)</f>
        <v>25. 8. 2023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hidden="1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hidden="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Klatovská nemocnice, a.s., Plzeňská 929, KT</v>
      </c>
      <c r="G91" s="37"/>
      <c r="H91" s="37"/>
      <c r="I91" s="29" t="s">
        <v>30</v>
      </c>
      <c r="J91" s="33" t="str">
        <f>E21</f>
        <v>HORA Eustach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hidden="1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Ing. Toman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hidden="1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hidden="1" s="2" customFormat="1" ht="29.28" customHeight="1">
      <c r="A94" s="35"/>
      <c r="B94" s="36"/>
      <c r="C94" s="172" t="s">
        <v>104</v>
      </c>
      <c r="D94" s="173"/>
      <c r="E94" s="173"/>
      <c r="F94" s="173"/>
      <c r="G94" s="173"/>
      <c r="H94" s="173"/>
      <c r="I94" s="173"/>
      <c r="J94" s="174" t="s">
        <v>105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hidden="1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hidden="1" s="2" customFormat="1" ht="22.8" customHeight="1">
      <c r="A96" s="35"/>
      <c r="B96" s="36"/>
      <c r="C96" s="175" t="s">
        <v>106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107</v>
      </c>
    </row>
    <row r="97" hidden="1" s="9" customFormat="1" ht="24.96" customHeight="1">
      <c r="A97" s="9"/>
      <c r="B97" s="176"/>
      <c r="C97" s="177"/>
      <c r="D97" s="178" t="s">
        <v>892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82"/>
      <c r="C98" s="183"/>
      <c r="D98" s="184" t="s">
        <v>1135</v>
      </c>
      <c r="E98" s="185"/>
      <c r="F98" s="185"/>
      <c r="G98" s="185"/>
      <c r="H98" s="185"/>
      <c r="I98" s="185"/>
      <c r="J98" s="186">
        <f>J124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4.88" customHeight="1">
      <c r="A99" s="10"/>
      <c r="B99" s="182"/>
      <c r="C99" s="183"/>
      <c r="D99" s="184" t="s">
        <v>1136</v>
      </c>
      <c r="E99" s="185"/>
      <c r="F99" s="185"/>
      <c r="G99" s="185"/>
      <c r="H99" s="185"/>
      <c r="I99" s="185"/>
      <c r="J99" s="186">
        <f>J125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10" customFormat="1" ht="14.88" customHeight="1">
      <c r="A100" s="10"/>
      <c r="B100" s="182"/>
      <c r="C100" s="183"/>
      <c r="D100" s="184" t="s">
        <v>1137</v>
      </c>
      <c r="E100" s="185"/>
      <c r="F100" s="185"/>
      <c r="G100" s="185"/>
      <c r="H100" s="185"/>
      <c r="I100" s="185"/>
      <c r="J100" s="186">
        <f>J130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hidden="1" s="10" customFormat="1" ht="14.88" customHeight="1">
      <c r="A101" s="10"/>
      <c r="B101" s="182"/>
      <c r="C101" s="183"/>
      <c r="D101" s="184" t="s">
        <v>1138</v>
      </c>
      <c r="E101" s="185"/>
      <c r="F101" s="185"/>
      <c r="G101" s="185"/>
      <c r="H101" s="185"/>
      <c r="I101" s="185"/>
      <c r="J101" s="186">
        <f>J132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10" customFormat="1" ht="14.88" customHeight="1">
      <c r="A102" s="10"/>
      <c r="B102" s="182"/>
      <c r="C102" s="183"/>
      <c r="D102" s="184" t="s">
        <v>1139</v>
      </c>
      <c r="E102" s="185"/>
      <c r="F102" s="185"/>
      <c r="G102" s="185"/>
      <c r="H102" s="185"/>
      <c r="I102" s="185"/>
      <c r="J102" s="186">
        <f>J146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hidden="1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hidden="1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hidden="1"/>
    <row r="106" hidden="1"/>
    <row r="107" hidden="1"/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119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6.25" customHeight="1">
      <c r="A112" s="35"/>
      <c r="B112" s="36"/>
      <c r="C112" s="37"/>
      <c r="D112" s="37"/>
      <c r="E112" s="171" t="str">
        <f>E7</f>
        <v>Rekonstrukce vzduchotechniky 2.NP transfuzního oddělení, Klatovská nemocnice a.s., Dukelská č.p. 499 na p.č.st. 1284/1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100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2023/071-5 - Silnoproudá eltech., el. komunikace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>Klatovy</v>
      </c>
      <c r="G116" s="37"/>
      <c r="H116" s="37"/>
      <c r="I116" s="29" t="s">
        <v>22</v>
      </c>
      <c r="J116" s="76" t="str">
        <f>IF(J12="","",J12)</f>
        <v>25. 8. 2023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>Klatovská nemocnice, a.s., Plzeňská 929, KT</v>
      </c>
      <c r="G118" s="37"/>
      <c r="H118" s="37"/>
      <c r="I118" s="29" t="s">
        <v>30</v>
      </c>
      <c r="J118" s="33" t="str">
        <f>E21</f>
        <v>HORA Eustach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28</v>
      </c>
      <c r="D119" s="37"/>
      <c r="E119" s="37"/>
      <c r="F119" s="24" t="str">
        <f>IF(E18="","",E18)</f>
        <v>Vyplň údaj</v>
      </c>
      <c r="G119" s="37"/>
      <c r="H119" s="37"/>
      <c r="I119" s="29" t="s">
        <v>33</v>
      </c>
      <c r="J119" s="33" t="str">
        <f>E24</f>
        <v>Ing. Toman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1" customFormat="1" ht="29.28" customHeight="1">
      <c r="A121" s="188"/>
      <c r="B121" s="189"/>
      <c r="C121" s="190" t="s">
        <v>120</v>
      </c>
      <c r="D121" s="191" t="s">
        <v>61</v>
      </c>
      <c r="E121" s="191" t="s">
        <v>57</v>
      </c>
      <c r="F121" s="191" t="s">
        <v>58</v>
      </c>
      <c r="G121" s="191" t="s">
        <v>121</v>
      </c>
      <c r="H121" s="191" t="s">
        <v>122</v>
      </c>
      <c r="I121" s="191" t="s">
        <v>123</v>
      </c>
      <c r="J121" s="192" t="s">
        <v>105</v>
      </c>
      <c r="K121" s="193" t="s">
        <v>124</v>
      </c>
      <c r="L121" s="194"/>
      <c r="M121" s="97" t="s">
        <v>1</v>
      </c>
      <c r="N121" s="98" t="s">
        <v>40</v>
      </c>
      <c r="O121" s="98" t="s">
        <v>125</v>
      </c>
      <c r="P121" s="98" t="s">
        <v>126</v>
      </c>
      <c r="Q121" s="98" t="s">
        <v>127</v>
      </c>
      <c r="R121" s="98" t="s">
        <v>128</v>
      </c>
      <c r="S121" s="98" t="s">
        <v>129</v>
      </c>
      <c r="T121" s="99" t="s">
        <v>130</v>
      </c>
      <c r="U121" s="188"/>
      <c r="V121" s="188"/>
      <c r="W121" s="188"/>
      <c r="X121" s="188"/>
      <c r="Y121" s="188"/>
      <c r="Z121" s="188"/>
      <c r="AA121" s="188"/>
      <c r="AB121" s="188"/>
      <c r="AC121" s="188"/>
      <c r="AD121" s="188"/>
      <c r="AE121" s="188"/>
    </row>
    <row r="122" s="2" customFormat="1" ht="22.8" customHeight="1">
      <c r="A122" s="35"/>
      <c r="B122" s="36"/>
      <c r="C122" s="104" t="s">
        <v>131</v>
      </c>
      <c r="D122" s="37"/>
      <c r="E122" s="37"/>
      <c r="F122" s="37"/>
      <c r="G122" s="37"/>
      <c r="H122" s="37"/>
      <c r="I122" s="37"/>
      <c r="J122" s="195">
        <f>BK122</f>
        <v>0</v>
      </c>
      <c r="K122" s="37"/>
      <c r="L122" s="41"/>
      <c r="M122" s="100"/>
      <c r="N122" s="196"/>
      <c r="O122" s="101"/>
      <c r="P122" s="197">
        <f>P123</f>
        <v>0</v>
      </c>
      <c r="Q122" s="101"/>
      <c r="R122" s="197">
        <f>R123</f>
        <v>0</v>
      </c>
      <c r="S122" s="101"/>
      <c r="T122" s="198">
        <f>T123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75</v>
      </c>
      <c r="AU122" s="14" t="s">
        <v>107</v>
      </c>
      <c r="BK122" s="199">
        <f>BK123</f>
        <v>0</v>
      </c>
    </row>
    <row r="123" s="12" customFormat="1" ht="25.92" customHeight="1">
      <c r="A123" s="12"/>
      <c r="B123" s="200"/>
      <c r="C123" s="201"/>
      <c r="D123" s="202" t="s">
        <v>75</v>
      </c>
      <c r="E123" s="203" t="s">
        <v>897</v>
      </c>
      <c r="F123" s="203" t="s">
        <v>898</v>
      </c>
      <c r="G123" s="201"/>
      <c r="H123" s="201"/>
      <c r="I123" s="204"/>
      <c r="J123" s="205">
        <f>BK123</f>
        <v>0</v>
      </c>
      <c r="K123" s="201"/>
      <c r="L123" s="206"/>
      <c r="M123" s="207"/>
      <c r="N123" s="208"/>
      <c r="O123" s="208"/>
      <c r="P123" s="209">
        <f>P124</f>
        <v>0</v>
      </c>
      <c r="Q123" s="208"/>
      <c r="R123" s="209">
        <f>R124</f>
        <v>0</v>
      </c>
      <c r="S123" s="208"/>
      <c r="T123" s="210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1" t="s">
        <v>86</v>
      </c>
      <c r="AT123" s="212" t="s">
        <v>75</v>
      </c>
      <c r="AU123" s="212" t="s">
        <v>76</v>
      </c>
      <c r="AY123" s="211" t="s">
        <v>133</v>
      </c>
      <c r="BK123" s="213">
        <f>BK124</f>
        <v>0</v>
      </c>
    </row>
    <row r="124" s="12" customFormat="1" ht="22.8" customHeight="1">
      <c r="A124" s="12"/>
      <c r="B124" s="200"/>
      <c r="C124" s="201"/>
      <c r="D124" s="202" t="s">
        <v>75</v>
      </c>
      <c r="E124" s="214" t="s">
        <v>1140</v>
      </c>
      <c r="F124" s="214" t="s">
        <v>1141</v>
      </c>
      <c r="G124" s="201"/>
      <c r="H124" s="201"/>
      <c r="I124" s="204"/>
      <c r="J124" s="215">
        <f>BK124</f>
        <v>0</v>
      </c>
      <c r="K124" s="201"/>
      <c r="L124" s="206"/>
      <c r="M124" s="207"/>
      <c r="N124" s="208"/>
      <c r="O124" s="208"/>
      <c r="P124" s="209">
        <f>P125+P130+P132+P146</f>
        <v>0</v>
      </c>
      <c r="Q124" s="208"/>
      <c r="R124" s="209">
        <f>R125+R130+R132+R146</f>
        <v>0</v>
      </c>
      <c r="S124" s="208"/>
      <c r="T124" s="210">
        <f>T125+T130+T132+T146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86</v>
      </c>
      <c r="AT124" s="212" t="s">
        <v>75</v>
      </c>
      <c r="AU124" s="212" t="s">
        <v>84</v>
      </c>
      <c r="AY124" s="211" t="s">
        <v>133</v>
      </c>
      <c r="BK124" s="213">
        <f>BK125+BK130+BK132+BK146</f>
        <v>0</v>
      </c>
    </row>
    <row r="125" s="12" customFormat="1" ht="20.88" customHeight="1">
      <c r="A125" s="12"/>
      <c r="B125" s="200"/>
      <c r="C125" s="201"/>
      <c r="D125" s="202" t="s">
        <v>75</v>
      </c>
      <c r="E125" s="214" t="s">
        <v>132</v>
      </c>
      <c r="F125" s="214" t="s">
        <v>1142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SUM(P126:P129)</f>
        <v>0</v>
      </c>
      <c r="Q125" s="208"/>
      <c r="R125" s="209">
        <f>SUM(R126:R129)</f>
        <v>0</v>
      </c>
      <c r="S125" s="208"/>
      <c r="T125" s="21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84</v>
      </c>
      <c r="AT125" s="212" t="s">
        <v>75</v>
      </c>
      <c r="AU125" s="212" t="s">
        <v>86</v>
      </c>
      <c r="AY125" s="211" t="s">
        <v>133</v>
      </c>
      <c r="BK125" s="213">
        <f>SUM(BK126:BK129)</f>
        <v>0</v>
      </c>
    </row>
    <row r="126" s="2" customFormat="1" ht="37.8" customHeight="1">
      <c r="A126" s="35"/>
      <c r="B126" s="36"/>
      <c r="C126" s="216" t="s">
        <v>84</v>
      </c>
      <c r="D126" s="216" t="s">
        <v>136</v>
      </c>
      <c r="E126" s="217" t="s">
        <v>1143</v>
      </c>
      <c r="F126" s="218" t="s">
        <v>1144</v>
      </c>
      <c r="G126" s="219" t="s">
        <v>139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41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140</v>
      </c>
      <c r="AT126" s="228" t="s">
        <v>136</v>
      </c>
      <c r="AU126" s="228" t="s">
        <v>143</v>
      </c>
      <c r="AY126" s="14" t="s">
        <v>133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84</v>
      </c>
      <c r="BK126" s="229">
        <f>ROUND(I126*H126,2)</f>
        <v>0</v>
      </c>
      <c r="BL126" s="14" t="s">
        <v>140</v>
      </c>
      <c r="BM126" s="228" t="s">
        <v>86</v>
      </c>
    </row>
    <row r="127" s="2" customFormat="1" ht="76.35" customHeight="1">
      <c r="A127" s="35"/>
      <c r="B127" s="36"/>
      <c r="C127" s="216" t="s">
        <v>86</v>
      </c>
      <c r="D127" s="216" t="s">
        <v>136</v>
      </c>
      <c r="E127" s="217" t="s">
        <v>1145</v>
      </c>
      <c r="F127" s="218" t="s">
        <v>1146</v>
      </c>
      <c r="G127" s="219" t="s">
        <v>720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41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140</v>
      </c>
      <c r="AT127" s="228" t="s">
        <v>136</v>
      </c>
      <c r="AU127" s="228" t="s">
        <v>143</v>
      </c>
      <c r="AY127" s="14" t="s">
        <v>133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84</v>
      </c>
      <c r="BK127" s="229">
        <f>ROUND(I127*H127,2)</f>
        <v>0</v>
      </c>
      <c r="BL127" s="14" t="s">
        <v>140</v>
      </c>
      <c r="BM127" s="228" t="s">
        <v>140</v>
      </c>
    </row>
    <row r="128" s="2" customFormat="1" ht="16.5" customHeight="1">
      <c r="A128" s="35"/>
      <c r="B128" s="36"/>
      <c r="C128" s="216" t="s">
        <v>143</v>
      </c>
      <c r="D128" s="216" t="s">
        <v>136</v>
      </c>
      <c r="E128" s="217" t="s">
        <v>1147</v>
      </c>
      <c r="F128" s="218" t="s">
        <v>1148</v>
      </c>
      <c r="G128" s="219" t="s">
        <v>139</v>
      </c>
      <c r="H128" s="220">
        <v>5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41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140</v>
      </c>
      <c r="AT128" s="228" t="s">
        <v>136</v>
      </c>
      <c r="AU128" s="228" t="s">
        <v>143</v>
      </c>
      <c r="AY128" s="14" t="s">
        <v>133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84</v>
      </c>
      <c r="BK128" s="229">
        <f>ROUND(I128*H128,2)</f>
        <v>0</v>
      </c>
      <c r="BL128" s="14" t="s">
        <v>140</v>
      </c>
      <c r="BM128" s="228" t="s">
        <v>146</v>
      </c>
    </row>
    <row r="129" s="2" customFormat="1" ht="37.8" customHeight="1">
      <c r="A129" s="35"/>
      <c r="B129" s="36"/>
      <c r="C129" s="216" t="s">
        <v>140</v>
      </c>
      <c r="D129" s="216" t="s">
        <v>136</v>
      </c>
      <c r="E129" s="217" t="s">
        <v>1149</v>
      </c>
      <c r="F129" s="218" t="s">
        <v>1150</v>
      </c>
      <c r="G129" s="219" t="s">
        <v>139</v>
      </c>
      <c r="H129" s="220">
        <v>5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41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140</v>
      </c>
      <c r="AT129" s="228" t="s">
        <v>136</v>
      </c>
      <c r="AU129" s="228" t="s">
        <v>143</v>
      </c>
      <c r="AY129" s="14" t="s">
        <v>133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84</v>
      </c>
      <c r="BK129" s="229">
        <f>ROUND(I129*H129,2)</f>
        <v>0</v>
      </c>
      <c r="BL129" s="14" t="s">
        <v>140</v>
      </c>
      <c r="BM129" s="228" t="s">
        <v>149</v>
      </c>
    </row>
    <row r="130" s="12" customFormat="1" ht="20.88" customHeight="1">
      <c r="A130" s="12"/>
      <c r="B130" s="200"/>
      <c r="C130" s="201"/>
      <c r="D130" s="202" t="s">
        <v>75</v>
      </c>
      <c r="E130" s="214" t="s">
        <v>134</v>
      </c>
      <c r="F130" s="214" t="s">
        <v>1151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P131</f>
        <v>0</v>
      </c>
      <c r="Q130" s="208"/>
      <c r="R130" s="209">
        <f>R131</f>
        <v>0</v>
      </c>
      <c r="S130" s="208"/>
      <c r="T130" s="210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84</v>
      </c>
      <c r="AT130" s="212" t="s">
        <v>75</v>
      </c>
      <c r="AU130" s="212" t="s">
        <v>86</v>
      </c>
      <c r="AY130" s="211" t="s">
        <v>133</v>
      </c>
      <c r="BK130" s="213">
        <f>BK131</f>
        <v>0</v>
      </c>
    </row>
    <row r="131" s="2" customFormat="1" ht="49.05" customHeight="1">
      <c r="A131" s="35"/>
      <c r="B131" s="36"/>
      <c r="C131" s="216" t="s">
        <v>150</v>
      </c>
      <c r="D131" s="216" t="s">
        <v>136</v>
      </c>
      <c r="E131" s="217" t="s">
        <v>1152</v>
      </c>
      <c r="F131" s="218" t="s">
        <v>1153</v>
      </c>
      <c r="G131" s="219" t="s">
        <v>139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41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140</v>
      </c>
      <c r="AT131" s="228" t="s">
        <v>136</v>
      </c>
      <c r="AU131" s="228" t="s">
        <v>143</v>
      </c>
      <c r="AY131" s="14" t="s">
        <v>133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84</v>
      </c>
      <c r="BK131" s="229">
        <f>ROUND(I131*H131,2)</f>
        <v>0</v>
      </c>
      <c r="BL131" s="14" t="s">
        <v>140</v>
      </c>
      <c r="BM131" s="228" t="s">
        <v>153</v>
      </c>
    </row>
    <row r="132" s="12" customFormat="1" ht="20.88" customHeight="1">
      <c r="A132" s="12"/>
      <c r="B132" s="200"/>
      <c r="C132" s="201"/>
      <c r="D132" s="202" t="s">
        <v>75</v>
      </c>
      <c r="E132" s="214" t="s">
        <v>183</v>
      </c>
      <c r="F132" s="214" t="s">
        <v>1154</v>
      </c>
      <c r="G132" s="201"/>
      <c r="H132" s="201"/>
      <c r="I132" s="204"/>
      <c r="J132" s="215">
        <f>BK132</f>
        <v>0</v>
      </c>
      <c r="K132" s="201"/>
      <c r="L132" s="206"/>
      <c r="M132" s="207"/>
      <c r="N132" s="208"/>
      <c r="O132" s="208"/>
      <c r="P132" s="209">
        <f>SUM(P133:P145)</f>
        <v>0</v>
      </c>
      <c r="Q132" s="208"/>
      <c r="R132" s="209">
        <f>SUM(R133:R145)</f>
        <v>0</v>
      </c>
      <c r="S132" s="208"/>
      <c r="T132" s="210">
        <f>SUM(T133:T145)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84</v>
      </c>
      <c r="AT132" s="212" t="s">
        <v>75</v>
      </c>
      <c r="AU132" s="212" t="s">
        <v>86</v>
      </c>
      <c r="AY132" s="211" t="s">
        <v>133</v>
      </c>
      <c r="BK132" s="213">
        <f>SUM(BK133:BK145)</f>
        <v>0</v>
      </c>
    </row>
    <row r="133" s="2" customFormat="1" ht="16.5" customHeight="1">
      <c r="A133" s="35"/>
      <c r="B133" s="36"/>
      <c r="C133" s="216" t="s">
        <v>146</v>
      </c>
      <c r="D133" s="216" t="s">
        <v>136</v>
      </c>
      <c r="E133" s="217" t="s">
        <v>1155</v>
      </c>
      <c r="F133" s="218" t="s">
        <v>1156</v>
      </c>
      <c r="G133" s="219" t="s">
        <v>156</v>
      </c>
      <c r="H133" s="220">
        <v>35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41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140</v>
      </c>
      <c r="AT133" s="228" t="s">
        <v>136</v>
      </c>
      <c r="AU133" s="228" t="s">
        <v>143</v>
      </c>
      <c r="AY133" s="14" t="s">
        <v>133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84</v>
      </c>
      <c r="BK133" s="229">
        <f>ROUND(I133*H133,2)</f>
        <v>0</v>
      </c>
      <c r="BL133" s="14" t="s">
        <v>140</v>
      </c>
      <c r="BM133" s="228" t="s">
        <v>157</v>
      </c>
    </row>
    <row r="134" s="2" customFormat="1" ht="16.5" customHeight="1">
      <c r="A134" s="35"/>
      <c r="B134" s="36"/>
      <c r="C134" s="216" t="s">
        <v>158</v>
      </c>
      <c r="D134" s="216" t="s">
        <v>136</v>
      </c>
      <c r="E134" s="217" t="s">
        <v>1157</v>
      </c>
      <c r="F134" s="218" t="s">
        <v>1158</v>
      </c>
      <c r="G134" s="219" t="s">
        <v>156</v>
      </c>
      <c r="H134" s="220">
        <v>20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41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140</v>
      </c>
      <c r="AT134" s="228" t="s">
        <v>136</v>
      </c>
      <c r="AU134" s="228" t="s">
        <v>143</v>
      </c>
      <c r="AY134" s="14" t="s">
        <v>133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84</v>
      </c>
      <c r="BK134" s="229">
        <f>ROUND(I134*H134,2)</f>
        <v>0</v>
      </c>
      <c r="BL134" s="14" t="s">
        <v>140</v>
      </c>
      <c r="BM134" s="228" t="s">
        <v>161</v>
      </c>
    </row>
    <row r="135" s="2" customFormat="1" ht="21.75" customHeight="1">
      <c r="A135" s="35"/>
      <c r="B135" s="36"/>
      <c r="C135" s="216" t="s">
        <v>149</v>
      </c>
      <c r="D135" s="216" t="s">
        <v>136</v>
      </c>
      <c r="E135" s="217" t="s">
        <v>1159</v>
      </c>
      <c r="F135" s="218" t="s">
        <v>1160</v>
      </c>
      <c r="G135" s="219" t="s">
        <v>156</v>
      </c>
      <c r="H135" s="220">
        <v>60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41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140</v>
      </c>
      <c r="AT135" s="228" t="s">
        <v>136</v>
      </c>
      <c r="AU135" s="228" t="s">
        <v>143</v>
      </c>
      <c r="AY135" s="14" t="s">
        <v>133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84</v>
      </c>
      <c r="BK135" s="229">
        <f>ROUND(I135*H135,2)</f>
        <v>0</v>
      </c>
      <c r="BL135" s="14" t="s">
        <v>140</v>
      </c>
      <c r="BM135" s="228" t="s">
        <v>164</v>
      </c>
    </row>
    <row r="136" s="2" customFormat="1" ht="21.75" customHeight="1">
      <c r="A136" s="35"/>
      <c r="B136" s="36"/>
      <c r="C136" s="216" t="s">
        <v>165</v>
      </c>
      <c r="D136" s="216" t="s">
        <v>136</v>
      </c>
      <c r="E136" s="217" t="s">
        <v>1161</v>
      </c>
      <c r="F136" s="218" t="s">
        <v>1162</v>
      </c>
      <c r="G136" s="219" t="s">
        <v>156</v>
      </c>
      <c r="H136" s="220">
        <v>480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41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140</v>
      </c>
      <c r="AT136" s="228" t="s">
        <v>136</v>
      </c>
      <c r="AU136" s="228" t="s">
        <v>143</v>
      </c>
      <c r="AY136" s="14" t="s">
        <v>133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84</v>
      </c>
      <c r="BK136" s="229">
        <f>ROUND(I136*H136,2)</f>
        <v>0</v>
      </c>
      <c r="BL136" s="14" t="s">
        <v>140</v>
      </c>
      <c r="BM136" s="228" t="s">
        <v>168</v>
      </c>
    </row>
    <row r="137" s="2" customFormat="1" ht="21.75" customHeight="1">
      <c r="A137" s="35"/>
      <c r="B137" s="36"/>
      <c r="C137" s="216" t="s">
        <v>153</v>
      </c>
      <c r="D137" s="216" t="s">
        <v>136</v>
      </c>
      <c r="E137" s="217" t="s">
        <v>1163</v>
      </c>
      <c r="F137" s="218" t="s">
        <v>1164</v>
      </c>
      <c r="G137" s="219" t="s">
        <v>156</v>
      </c>
      <c r="H137" s="220">
        <v>195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41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140</v>
      </c>
      <c r="AT137" s="228" t="s">
        <v>136</v>
      </c>
      <c r="AU137" s="228" t="s">
        <v>143</v>
      </c>
      <c r="AY137" s="14" t="s">
        <v>133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84</v>
      </c>
      <c r="BK137" s="229">
        <f>ROUND(I137*H137,2)</f>
        <v>0</v>
      </c>
      <c r="BL137" s="14" t="s">
        <v>140</v>
      </c>
      <c r="BM137" s="228" t="s">
        <v>172</v>
      </c>
    </row>
    <row r="138" s="2" customFormat="1" ht="24.15" customHeight="1">
      <c r="A138" s="35"/>
      <c r="B138" s="36"/>
      <c r="C138" s="216" t="s">
        <v>173</v>
      </c>
      <c r="D138" s="216" t="s">
        <v>136</v>
      </c>
      <c r="E138" s="217" t="s">
        <v>1165</v>
      </c>
      <c r="F138" s="218" t="s">
        <v>1166</v>
      </c>
      <c r="G138" s="219" t="s">
        <v>156</v>
      </c>
      <c r="H138" s="220">
        <v>35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41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140</v>
      </c>
      <c r="AT138" s="228" t="s">
        <v>136</v>
      </c>
      <c r="AU138" s="228" t="s">
        <v>143</v>
      </c>
      <c r="AY138" s="14" t="s">
        <v>133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84</v>
      </c>
      <c r="BK138" s="229">
        <f>ROUND(I138*H138,2)</f>
        <v>0</v>
      </c>
      <c r="BL138" s="14" t="s">
        <v>140</v>
      </c>
      <c r="BM138" s="228" t="s">
        <v>177</v>
      </c>
    </row>
    <row r="139" s="2" customFormat="1" ht="24.15" customHeight="1">
      <c r="A139" s="35"/>
      <c r="B139" s="36"/>
      <c r="C139" s="216" t="s">
        <v>157</v>
      </c>
      <c r="D139" s="216" t="s">
        <v>136</v>
      </c>
      <c r="E139" s="217" t="s">
        <v>1167</v>
      </c>
      <c r="F139" s="218" t="s">
        <v>1168</v>
      </c>
      <c r="G139" s="219" t="s">
        <v>156</v>
      </c>
      <c r="H139" s="220">
        <v>175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41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140</v>
      </c>
      <c r="AT139" s="228" t="s">
        <v>136</v>
      </c>
      <c r="AU139" s="228" t="s">
        <v>143</v>
      </c>
      <c r="AY139" s="14" t="s">
        <v>133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84</v>
      </c>
      <c r="BK139" s="229">
        <f>ROUND(I139*H139,2)</f>
        <v>0</v>
      </c>
      <c r="BL139" s="14" t="s">
        <v>140</v>
      </c>
      <c r="BM139" s="228" t="s">
        <v>187</v>
      </c>
    </row>
    <row r="140" s="2" customFormat="1" ht="37.8" customHeight="1">
      <c r="A140" s="35"/>
      <c r="B140" s="36"/>
      <c r="C140" s="216" t="s">
        <v>188</v>
      </c>
      <c r="D140" s="216" t="s">
        <v>136</v>
      </c>
      <c r="E140" s="217" t="s">
        <v>1169</v>
      </c>
      <c r="F140" s="218" t="s">
        <v>1170</v>
      </c>
      <c r="G140" s="219" t="s">
        <v>156</v>
      </c>
      <c r="H140" s="220">
        <v>35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41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140</v>
      </c>
      <c r="AT140" s="228" t="s">
        <v>136</v>
      </c>
      <c r="AU140" s="228" t="s">
        <v>143</v>
      </c>
      <c r="AY140" s="14" t="s">
        <v>133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84</v>
      </c>
      <c r="BK140" s="229">
        <f>ROUND(I140*H140,2)</f>
        <v>0</v>
      </c>
      <c r="BL140" s="14" t="s">
        <v>140</v>
      </c>
      <c r="BM140" s="228" t="s">
        <v>191</v>
      </c>
    </row>
    <row r="141" s="2" customFormat="1" ht="24.15" customHeight="1">
      <c r="A141" s="35"/>
      <c r="B141" s="36"/>
      <c r="C141" s="216" t="s">
        <v>161</v>
      </c>
      <c r="D141" s="216" t="s">
        <v>136</v>
      </c>
      <c r="E141" s="217" t="s">
        <v>1171</v>
      </c>
      <c r="F141" s="218" t="s">
        <v>1172</v>
      </c>
      <c r="G141" s="219" t="s">
        <v>720</v>
      </c>
      <c r="H141" s="220">
        <v>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41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140</v>
      </c>
      <c r="AT141" s="228" t="s">
        <v>136</v>
      </c>
      <c r="AU141" s="228" t="s">
        <v>143</v>
      </c>
      <c r="AY141" s="14" t="s">
        <v>133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84</v>
      </c>
      <c r="BK141" s="229">
        <f>ROUND(I141*H141,2)</f>
        <v>0</v>
      </c>
      <c r="BL141" s="14" t="s">
        <v>140</v>
      </c>
      <c r="BM141" s="228" t="s">
        <v>194</v>
      </c>
    </row>
    <row r="142" s="2" customFormat="1" ht="16.5" customHeight="1">
      <c r="A142" s="35"/>
      <c r="B142" s="36"/>
      <c r="C142" s="216" t="s">
        <v>8</v>
      </c>
      <c r="D142" s="216" t="s">
        <v>136</v>
      </c>
      <c r="E142" s="217" t="s">
        <v>1173</v>
      </c>
      <c r="F142" s="218" t="s">
        <v>1174</v>
      </c>
      <c r="G142" s="219" t="s">
        <v>156</v>
      </c>
      <c r="H142" s="220">
        <v>60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41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140</v>
      </c>
      <c r="AT142" s="228" t="s">
        <v>136</v>
      </c>
      <c r="AU142" s="228" t="s">
        <v>143</v>
      </c>
      <c r="AY142" s="14" t="s">
        <v>133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84</v>
      </c>
      <c r="BK142" s="229">
        <f>ROUND(I142*H142,2)</f>
        <v>0</v>
      </c>
      <c r="BL142" s="14" t="s">
        <v>140</v>
      </c>
      <c r="BM142" s="228" t="s">
        <v>197</v>
      </c>
    </row>
    <row r="143" s="2" customFormat="1" ht="16.5" customHeight="1">
      <c r="A143" s="35"/>
      <c r="B143" s="36"/>
      <c r="C143" s="216" t="s">
        <v>164</v>
      </c>
      <c r="D143" s="216" t="s">
        <v>136</v>
      </c>
      <c r="E143" s="217" t="s">
        <v>1175</v>
      </c>
      <c r="F143" s="218" t="s">
        <v>1176</v>
      </c>
      <c r="G143" s="219" t="s">
        <v>156</v>
      </c>
      <c r="H143" s="220">
        <v>60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41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140</v>
      </c>
      <c r="AT143" s="228" t="s">
        <v>136</v>
      </c>
      <c r="AU143" s="228" t="s">
        <v>143</v>
      </c>
      <c r="AY143" s="14" t="s">
        <v>133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84</v>
      </c>
      <c r="BK143" s="229">
        <f>ROUND(I143*H143,2)</f>
        <v>0</v>
      </c>
      <c r="BL143" s="14" t="s">
        <v>140</v>
      </c>
      <c r="BM143" s="228" t="s">
        <v>200</v>
      </c>
    </row>
    <row r="144" s="2" customFormat="1" ht="37.8" customHeight="1">
      <c r="A144" s="35"/>
      <c r="B144" s="36"/>
      <c r="C144" s="216" t="s">
        <v>201</v>
      </c>
      <c r="D144" s="216" t="s">
        <v>136</v>
      </c>
      <c r="E144" s="217" t="s">
        <v>1177</v>
      </c>
      <c r="F144" s="218" t="s">
        <v>1178</v>
      </c>
      <c r="G144" s="219" t="s">
        <v>156</v>
      </c>
      <c r="H144" s="220">
        <v>70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41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140</v>
      </c>
      <c r="AT144" s="228" t="s">
        <v>136</v>
      </c>
      <c r="AU144" s="228" t="s">
        <v>143</v>
      </c>
      <c r="AY144" s="14" t="s">
        <v>133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84</v>
      </c>
      <c r="BK144" s="229">
        <f>ROUND(I144*H144,2)</f>
        <v>0</v>
      </c>
      <c r="BL144" s="14" t="s">
        <v>140</v>
      </c>
      <c r="BM144" s="228" t="s">
        <v>204</v>
      </c>
    </row>
    <row r="145" s="2" customFormat="1" ht="66.75" customHeight="1">
      <c r="A145" s="35"/>
      <c r="B145" s="36"/>
      <c r="C145" s="216" t="s">
        <v>168</v>
      </c>
      <c r="D145" s="216" t="s">
        <v>136</v>
      </c>
      <c r="E145" s="217" t="s">
        <v>1179</v>
      </c>
      <c r="F145" s="218" t="s">
        <v>1180</v>
      </c>
      <c r="G145" s="219" t="s">
        <v>156</v>
      </c>
      <c r="H145" s="220">
        <v>10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41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140</v>
      </c>
      <c r="AT145" s="228" t="s">
        <v>136</v>
      </c>
      <c r="AU145" s="228" t="s">
        <v>143</v>
      </c>
      <c r="AY145" s="14" t="s">
        <v>133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84</v>
      </c>
      <c r="BK145" s="229">
        <f>ROUND(I145*H145,2)</f>
        <v>0</v>
      </c>
      <c r="BL145" s="14" t="s">
        <v>140</v>
      </c>
      <c r="BM145" s="228" t="s">
        <v>207</v>
      </c>
    </row>
    <row r="146" s="12" customFormat="1" ht="20.88" customHeight="1">
      <c r="A146" s="12"/>
      <c r="B146" s="200"/>
      <c r="C146" s="201"/>
      <c r="D146" s="202" t="s">
        <v>75</v>
      </c>
      <c r="E146" s="214" t="s">
        <v>557</v>
      </c>
      <c r="F146" s="214" t="s">
        <v>1010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SUM(P147:P157)</f>
        <v>0</v>
      </c>
      <c r="Q146" s="208"/>
      <c r="R146" s="209">
        <f>SUM(R147:R157)</f>
        <v>0</v>
      </c>
      <c r="S146" s="208"/>
      <c r="T146" s="210">
        <f>SUM(T147:T157)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84</v>
      </c>
      <c r="AT146" s="212" t="s">
        <v>75</v>
      </c>
      <c r="AU146" s="212" t="s">
        <v>86</v>
      </c>
      <c r="AY146" s="211" t="s">
        <v>133</v>
      </c>
      <c r="BK146" s="213">
        <f>SUM(BK147:BK157)</f>
        <v>0</v>
      </c>
    </row>
    <row r="147" s="2" customFormat="1" ht="24.15" customHeight="1">
      <c r="A147" s="35"/>
      <c r="B147" s="36"/>
      <c r="C147" s="216" t="s">
        <v>208</v>
      </c>
      <c r="D147" s="216" t="s">
        <v>136</v>
      </c>
      <c r="E147" s="217" t="s">
        <v>1181</v>
      </c>
      <c r="F147" s="218" t="s">
        <v>1182</v>
      </c>
      <c r="G147" s="219" t="s">
        <v>720</v>
      </c>
      <c r="H147" s="220">
        <v>1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41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140</v>
      </c>
      <c r="AT147" s="228" t="s">
        <v>136</v>
      </c>
      <c r="AU147" s="228" t="s">
        <v>143</v>
      </c>
      <c r="AY147" s="14" t="s">
        <v>133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84</v>
      </c>
      <c r="BK147" s="229">
        <f>ROUND(I147*H147,2)</f>
        <v>0</v>
      </c>
      <c r="BL147" s="14" t="s">
        <v>140</v>
      </c>
      <c r="BM147" s="228" t="s">
        <v>211</v>
      </c>
    </row>
    <row r="148" s="2" customFormat="1" ht="44.25" customHeight="1">
      <c r="A148" s="35"/>
      <c r="B148" s="36"/>
      <c r="C148" s="216" t="s">
        <v>172</v>
      </c>
      <c r="D148" s="216" t="s">
        <v>136</v>
      </c>
      <c r="E148" s="217" t="s">
        <v>1183</v>
      </c>
      <c r="F148" s="218" t="s">
        <v>1108</v>
      </c>
      <c r="G148" s="219" t="s">
        <v>720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41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140</v>
      </c>
      <c r="AT148" s="228" t="s">
        <v>136</v>
      </c>
      <c r="AU148" s="228" t="s">
        <v>143</v>
      </c>
      <c r="AY148" s="14" t="s">
        <v>133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84</v>
      </c>
      <c r="BK148" s="229">
        <f>ROUND(I148*H148,2)</f>
        <v>0</v>
      </c>
      <c r="BL148" s="14" t="s">
        <v>140</v>
      </c>
      <c r="BM148" s="228" t="s">
        <v>214</v>
      </c>
    </row>
    <row r="149" s="2" customFormat="1" ht="37.8" customHeight="1">
      <c r="A149" s="35"/>
      <c r="B149" s="36"/>
      <c r="C149" s="216" t="s">
        <v>7</v>
      </c>
      <c r="D149" s="216" t="s">
        <v>136</v>
      </c>
      <c r="E149" s="217" t="s">
        <v>1184</v>
      </c>
      <c r="F149" s="218" t="s">
        <v>1185</v>
      </c>
      <c r="G149" s="219" t="s">
        <v>720</v>
      </c>
      <c r="H149" s="220">
        <v>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41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140</v>
      </c>
      <c r="AT149" s="228" t="s">
        <v>136</v>
      </c>
      <c r="AU149" s="228" t="s">
        <v>143</v>
      </c>
      <c r="AY149" s="14" t="s">
        <v>133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84</v>
      </c>
      <c r="BK149" s="229">
        <f>ROUND(I149*H149,2)</f>
        <v>0</v>
      </c>
      <c r="BL149" s="14" t="s">
        <v>140</v>
      </c>
      <c r="BM149" s="228" t="s">
        <v>217</v>
      </c>
    </row>
    <row r="150" s="2" customFormat="1" ht="24.15" customHeight="1">
      <c r="A150" s="35"/>
      <c r="B150" s="36"/>
      <c r="C150" s="216" t="s">
        <v>177</v>
      </c>
      <c r="D150" s="216" t="s">
        <v>136</v>
      </c>
      <c r="E150" s="217" t="s">
        <v>1186</v>
      </c>
      <c r="F150" s="218" t="s">
        <v>1187</v>
      </c>
      <c r="G150" s="219" t="s">
        <v>720</v>
      </c>
      <c r="H150" s="220">
        <v>4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41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140</v>
      </c>
      <c r="AT150" s="228" t="s">
        <v>136</v>
      </c>
      <c r="AU150" s="228" t="s">
        <v>143</v>
      </c>
      <c r="AY150" s="14" t="s">
        <v>133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84</v>
      </c>
      <c r="BK150" s="229">
        <f>ROUND(I150*H150,2)</f>
        <v>0</v>
      </c>
      <c r="BL150" s="14" t="s">
        <v>140</v>
      </c>
      <c r="BM150" s="228" t="s">
        <v>220</v>
      </c>
    </row>
    <row r="151" s="2" customFormat="1" ht="16.5" customHeight="1">
      <c r="A151" s="35"/>
      <c r="B151" s="36"/>
      <c r="C151" s="216" t="s">
        <v>221</v>
      </c>
      <c r="D151" s="216" t="s">
        <v>136</v>
      </c>
      <c r="E151" s="217" t="s">
        <v>1188</v>
      </c>
      <c r="F151" s="218" t="s">
        <v>1189</v>
      </c>
      <c r="G151" s="219" t="s">
        <v>720</v>
      </c>
      <c r="H151" s="220">
        <v>1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41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140</v>
      </c>
      <c r="AT151" s="228" t="s">
        <v>136</v>
      </c>
      <c r="AU151" s="228" t="s">
        <v>143</v>
      </c>
      <c r="AY151" s="14" t="s">
        <v>133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84</v>
      </c>
      <c r="BK151" s="229">
        <f>ROUND(I151*H151,2)</f>
        <v>0</v>
      </c>
      <c r="BL151" s="14" t="s">
        <v>140</v>
      </c>
      <c r="BM151" s="228" t="s">
        <v>224</v>
      </c>
    </row>
    <row r="152" s="2" customFormat="1" ht="16.5" customHeight="1">
      <c r="A152" s="35"/>
      <c r="B152" s="36"/>
      <c r="C152" s="216" t="s">
        <v>187</v>
      </c>
      <c r="D152" s="216" t="s">
        <v>136</v>
      </c>
      <c r="E152" s="217" t="s">
        <v>1190</v>
      </c>
      <c r="F152" s="218" t="s">
        <v>1117</v>
      </c>
      <c r="G152" s="219" t="s">
        <v>720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41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140</v>
      </c>
      <c r="AT152" s="228" t="s">
        <v>136</v>
      </c>
      <c r="AU152" s="228" t="s">
        <v>143</v>
      </c>
      <c r="AY152" s="14" t="s">
        <v>133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84</v>
      </c>
      <c r="BK152" s="229">
        <f>ROUND(I152*H152,2)</f>
        <v>0</v>
      </c>
      <c r="BL152" s="14" t="s">
        <v>140</v>
      </c>
      <c r="BM152" s="228" t="s">
        <v>227</v>
      </c>
    </row>
    <row r="153" s="2" customFormat="1" ht="24.15" customHeight="1">
      <c r="A153" s="35"/>
      <c r="B153" s="36"/>
      <c r="C153" s="216" t="s">
        <v>228</v>
      </c>
      <c r="D153" s="216" t="s">
        <v>136</v>
      </c>
      <c r="E153" s="217" t="s">
        <v>1191</v>
      </c>
      <c r="F153" s="218" t="s">
        <v>1120</v>
      </c>
      <c r="G153" s="219" t="s">
        <v>720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41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140</v>
      </c>
      <c r="AT153" s="228" t="s">
        <v>136</v>
      </c>
      <c r="AU153" s="228" t="s">
        <v>143</v>
      </c>
      <c r="AY153" s="14" t="s">
        <v>133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84</v>
      </c>
      <c r="BK153" s="229">
        <f>ROUND(I153*H153,2)</f>
        <v>0</v>
      </c>
      <c r="BL153" s="14" t="s">
        <v>140</v>
      </c>
      <c r="BM153" s="228" t="s">
        <v>231</v>
      </c>
    </row>
    <row r="154" s="2" customFormat="1" ht="24.15" customHeight="1">
      <c r="A154" s="35"/>
      <c r="B154" s="36"/>
      <c r="C154" s="216" t="s">
        <v>191</v>
      </c>
      <c r="D154" s="216" t="s">
        <v>136</v>
      </c>
      <c r="E154" s="217" t="s">
        <v>1192</v>
      </c>
      <c r="F154" s="218" t="s">
        <v>1193</v>
      </c>
      <c r="G154" s="219" t="s">
        <v>720</v>
      </c>
      <c r="H154" s="220">
        <v>1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41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140</v>
      </c>
      <c r="AT154" s="228" t="s">
        <v>136</v>
      </c>
      <c r="AU154" s="228" t="s">
        <v>143</v>
      </c>
      <c r="AY154" s="14" t="s">
        <v>133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84</v>
      </c>
      <c r="BK154" s="229">
        <f>ROUND(I154*H154,2)</f>
        <v>0</v>
      </c>
      <c r="BL154" s="14" t="s">
        <v>140</v>
      </c>
      <c r="BM154" s="228" t="s">
        <v>234</v>
      </c>
    </row>
    <row r="155" s="2" customFormat="1" ht="24.15" customHeight="1">
      <c r="A155" s="35"/>
      <c r="B155" s="36"/>
      <c r="C155" s="216" t="s">
        <v>235</v>
      </c>
      <c r="D155" s="216" t="s">
        <v>136</v>
      </c>
      <c r="E155" s="217" t="s">
        <v>1194</v>
      </c>
      <c r="F155" s="218" t="s">
        <v>1123</v>
      </c>
      <c r="G155" s="219" t="s">
        <v>139</v>
      </c>
      <c r="H155" s="220">
        <v>1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41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140</v>
      </c>
      <c r="AT155" s="228" t="s">
        <v>136</v>
      </c>
      <c r="AU155" s="228" t="s">
        <v>143</v>
      </c>
      <c r="AY155" s="14" t="s">
        <v>133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84</v>
      </c>
      <c r="BK155" s="229">
        <f>ROUND(I155*H155,2)</f>
        <v>0</v>
      </c>
      <c r="BL155" s="14" t="s">
        <v>140</v>
      </c>
      <c r="BM155" s="228" t="s">
        <v>238</v>
      </c>
    </row>
    <row r="156" s="2" customFormat="1" ht="16.5" customHeight="1">
      <c r="A156" s="35"/>
      <c r="B156" s="36"/>
      <c r="C156" s="216" t="s">
        <v>194</v>
      </c>
      <c r="D156" s="216" t="s">
        <v>136</v>
      </c>
      <c r="E156" s="217" t="s">
        <v>1195</v>
      </c>
      <c r="F156" s="218" t="s">
        <v>1126</v>
      </c>
      <c r="G156" s="219" t="s">
        <v>139</v>
      </c>
      <c r="H156" s="220">
        <v>1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41</v>
      </c>
      <c r="O156" s="88"/>
      <c r="P156" s="226">
        <f>O156*H156</f>
        <v>0</v>
      </c>
      <c r="Q156" s="226">
        <v>0</v>
      </c>
      <c r="R156" s="226">
        <f>Q156*H156</f>
        <v>0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140</v>
      </c>
      <c r="AT156" s="228" t="s">
        <v>136</v>
      </c>
      <c r="AU156" s="228" t="s">
        <v>143</v>
      </c>
      <c r="AY156" s="14" t="s">
        <v>133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84</v>
      </c>
      <c r="BK156" s="229">
        <f>ROUND(I156*H156,2)</f>
        <v>0</v>
      </c>
      <c r="BL156" s="14" t="s">
        <v>140</v>
      </c>
      <c r="BM156" s="228" t="s">
        <v>241</v>
      </c>
    </row>
    <row r="157" s="2" customFormat="1" ht="16.5" customHeight="1">
      <c r="A157" s="35"/>
      <c r="B157" s="36"/>
      <c r="C157" s="216" t="s">
        <v>242</v>
      </c>
      <c r="D157" s="216" t="s">
        <v>136</v>
      </c>
      <c r="E157" s="217" t="s">
        <v>1196</v>
      </c>
      <c r="F157" s="218" t="s">
        <v>1129</v>
      </c>
      <c r="G157" s="219" t="s">
        <v>720</v>
      </c>
      <c r="H157" s="220">
        <v>1</v>
      </c>
      <c r="I157" s="221"/>
      <c r="J157" s="222">
        <f>ROUND(I157*H157,2)</f>
        <v>0</v>
      </c>
      <c r="K157" s="223"/>
      <c r="L157" s="41"/>
      <c r="M157" s="241" t="s">
        <v>1</v>
      </c>
      <c r="N157" s="242" t="s">
        <v>41</v>
      </c>
      <c r="O157" s="243"/>
      <c r="P157" s="244">
        <f>O157*H157</f>
        <v>0</v>
      </c>
      <c r="Q157" s="244">
        <v>0</v>
      </c>
      <c r="R157" s="244">
        <f>Q157*H157</f>
        <v>0</v>
      </c>
      <c r="S157" s="244">
        <v>0</v>
      </c>
      <c r="T157" s="245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140</v>
      </c>
      <c r="AT157" s="228" t="s">
        <v>136</v>
      </c>
      <c r="AU157" s="228" t="s">
        <v>143</v>
      </c>
      <c r="AY157" s="14" t="s">
        <v>133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84</v>
      </c>
      <c r="BK157" s="229">
        <f>ROUND(I157*H157,2)</f>
        <v>0</v>
      </c>
      <c r="BL157" s="14" t="s">
        <v>140</v>
      </c>
      <c r="BM157" s="228" t="s">
        <v>245</v>
      </c>
    </row>
    <row r="158" s="2" customFormat="1" ht="6.96" customHeight="1">
      <c r="A158" s="35"/>
      <c r="B158" s="63"/>
      <c r="C158" s="64"/>
      <c r="D158" s="64"/>
      <c r="E158" s="64"/>
      <c r="F158" s="64"/>
      <c r="G158" s="64"/>
      <c r="H158" s="64"/>
      <c r="I158" s="64"/>
      <c r="J158" s="64"/>
      <c r="K158" s="64"/>
      <c r="L158" s="41"/>
      <c r="M158" s="35"/>
      <c r="O158" s="35"/>
      <c r="P158" s="35"/>
      <c r="Q158" s="35"/>
      <c r="R158" s="35"/>
      <c r="S158" s="35"/>
      <c r="T158" s="3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</row>
  </sheetData>
  <sheetProtection sheet="1" autoFilter="0" formatColumns="0" formatRows="0" objects="1" scenarios="1" spinCount="100000" saltValue="nK9N4WtSsVrpqOb7ks3U7Zh7gd83Sm+R2/n2ve8lkv6cYiBAmzEfo8C3nXlM+cQ+NspKHJDQmh1jYTsZp6rKgA==" hashValue="OHVtZmP95wg7jMIiXEXqtybR6VvxSVsYlodiU6x/It1kptXCFYyJca3WxTHmkgPbP3GL4JyOLhHfP7J/k/oeXg==" algorithmName="SHA-512" password="CC35"/>
  <autoFilter ref="C121:K157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POJAR\mpojar</dc:creator>
  <cp:lastModifiedBy>POJAR\mpojar</cp:lastModifiedBy>
  <dcterms:created xsi:type="dcterms:W3CDTF">2023-10-26T05:52:41Z</dcterms:created>
  <dcterms:modified xsi:type="dcterms:W3CDTF">2023-10-26T05:52:49Z</dcterms:modified>
</cp:coreProperties>
</file>